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256" windowHeight="12336"/>
  </bookViews>
  <sheets>
    <sheet name="ресурс обеспеч" sheetId="1" r:id="rId1"/>
    <sheet name="Лист3" sheetId="3" r:id="rId2"/>
  </sheets>
  <definedNames>
    <definedName name="_GoBack" localSheetId="0">'ресурс обеспеч'!$A$172</definedName>
    <definedName name="_xlnm.Print_Area" localSheetId="0">'ресурс обеспеч'!$A$1:$G$319</definedName>
  </definedNames>
  <calcPr calcId="145621" refMode="R1C1"/>
</workbook>
</file>

<file path=xl/calcChain.xml><?xml version="1.0" encoding="utf-8"?>
<calcChain xmlns="http://schemas.openxmlformats.org/spreadsheetml/2006/main">
  <c r="G63" i="1" l="1"/>
  <c r="G64" i="1"/>
  <c r="G91" i="1"/>
  <c r="E198" i="1" l="1"/>
  <c r="F198" i="1"/>
  <c r="G198" i="1"/>
  <c r="D198" i="1"/>
  <c r="F255" i="1"/>
  <c r="F231" i="1"/>
  <c r="D61" i="1" l="1"/>
  <c r="D60" i="1"/>
  <c r="F59" i="1"/>
  <c r="F20" i="1"/>
  <c r="F21" i="1"/>
  <c r="F310" i="1"/>
  <c r="D59" i="1" l="1"/>
  <c r="F191" i="1" l="1"/>
  <c r="F184" i="1"/>
  <c r="G21" i="1" l="1"/>
  <c r="G16" i="1" s="1"/>
  <c r="G257" i="1"/>
  <c r="G65" i="1"/>
  <c r="G13" i="1" s="1"/>
  <c r="G306" i="1"/>
  <c r="G301" i="1" s="1"/>
  <c r="G180" i="1"/>
  <c r="G179" i="1" s="1"/>
  <c r="G185" i="1"/>
  <c r="G184" i="1"/>
  <c r="G188" i="1"/>
  <c r="G20" i="1"/>
  <c r="G35" i="1"/>
  <c r="G183" i="1" l="1"/>
  <c r="G66" i="1"/>
  <c r="F16" i="1"/>
  <c r="G94" i="1"/>
  <c r="E231" i="1" l="1"/>
  <c r="G231" i="1"/>
  <c r="D250" i="1"/>
  <c r="D249" i="1"/>
  <c r="G248" i="1"/>
  <c r="F248" i="1"/>
  <c r="E248" i="1"/>
  <c r="E255" i="1"/>
  <c r="E254" i="1" s="1"/>
  <c r="F254" i="1"/>
  <c r="G255" i="1"/>
  <c r="G254" i="1" s="1"/>
  <c r="D248" i="1" l="1"/>
  <c r="D255" i="1"/>
  <c r="D254" i="1"/>
  <c r="D235" i="1"/>
  <c r="D234" i="1"/>
  <c r="G233" i="1"/>
  <c r="F233" i="1"/>
  <c r="E233" i="1"/>
  <c r="G294" i="1"/>
  <c r="G290" i="1"/>
  <c r="G289" i="1" s="1"/>
  <c r="D292" i="1"/>
  <c r="D291" i="1"/>
  <c r="F290" i="1"/>
  <c r="F289" i="1" s="1"/>
  <c r="E289" i="1"/>
  <c r="G263" i="1"/>
  <c r="G261" i="1" s="1"/>
  <c r="G260" i="1" s="1"/>
  <c r="F226" i="1"/>
  <c r="G226" i="1"/>
  <c r="G214" i="1"/>
  <c r="D113" i="1"/>
  <c r="D114" i="1"/>
  <c r="F112" i="1"/>
  <c r="E112" i="1"/>
  <c r="G85" i="1"/>
  <c r="D87" i="1"/>
  <c r="D86" i="1"/>
  <c r="F85" i="1"/>
  <c r="E85" i="1"/>
  <c r="D290" i="1" l="1"/>
  <c r="G112" i="1"/>
  <c r="D112" i="1" s="1"/>
  <c r="G213" i="1"/>
  <c r="D233" i="1"/>
  <c r="D289" i="1"/>
  <c r="D85" i="1"/>
  <c r="G140" i="1"/>
  <c r="G42" i="1"/>
  <c r="G41" i="1" s="1"/>
  <c r="G15" i="1"/>
  <c r="G44" i="1"/>
  <c r="D108" i="1" l="1"/>
  <c r="D107" i="1"/>
  <c r="G106" i="1"/>
  <c r="E106" i="1"/>
  <c r="G71" i="1"/>
  <c r="G62" i="1" s="1"/>
  <c r="D37" i="1"/>
  <c r="D36" i="1"/>
  <c r="F35" i="1"/>
  <c r="E35" i="1"/>
  <c r="D106" i="1" l="1"/>
  <c r="D35" i="1"/>
  <c r="G19" i="1" l="1"/>
  <c r="D288" i="1"/>
  <c r="D287" i="1"/>
  <c r="D286" i="1"/>
  <c r="G285" i="1"/>
  <c r="F285" i="1"/>
  <c r="E285" i="1"/>
  <c r="D117" i="1"/>
  <c r="F115" i="1"/>
  <c r="E115" i="1"/>
  <c r="D111" i="1"/>
  <c r="D110" i="1"/>
  <c r="G109" i="1"/>
  <c r="F109" i="1"/>
  <c r="E109" i="1"/>
  <c r="G103" i="1"/>
  <c r="D105" i="1"/>
  <c r="D104" i="1"/>
  <c r="E103" i="1"/>
  <c r="G145" i="1"/>
  <c r="D116" i="1" l="1"/>
  <c r="D109" i="1"/>
  <c r="D103" i="1"/>
  <c r="D285" i="1"/>
  <c r="G115" i="1"/>
  <c r="D115" i="1" s="1"/>
  <c r="D68" i="1"/>
  <c r="D96" i="1"/>
  <c r="D95" i="1"/>
  <c r="F94" i="1"/>
  <c r="E94" i="1"/>
  <c r="G245" i="1"/>
  <c r="G256" i="1"/>
  <c r="G210" i="1"/>
  <c r="G206" i="1" s="1"/>
  <c r="G195" i="1"/>
  <c r="D94" i="1" l="1"/>
  <c r="D58" i="1"/>
  <c r="D57" i="1"/>
  <c r="F56" i="1"/>
  <c r="D56" i="1" l="1"/>
  <c r="G100" i="1"/>
  <c r="F100" i="1"/>
  <c r="E100" i="1"/>
  <c r="D101" i="1"/>
  <c r="D102" i="1"/>
  <c r="D100" i="1" l="1"/>
  <c r="D257" i="1"/>
  <c r="D259" i="1"/>
  <c r="F26" i="1" l="1"/>
  <c r="F15" i="1" l="1"/>
  <c r="E28" i="1"/>
  <c r="D65" i="1" l="1"/>
  <c r="F63" i="1"/>
  <c r="D99" i="1"/>
  <c r="D98" i="1"/>
  <c r="G97" i="1"/>
  <c r="F97" i="1"/>
  <c r="E97" i="1"/>
  <c r="D97" i="1" l="1"/>
  <c r="D284" i="1"/>
  <c r="D283" i="1"/>
  <c r="D282" i="1"/>
  <c r="G281" i="1"/>
  <c r="F281" i="1"/>
  <c r="E281" i="1"/>
  <c r="D276" i="1"/>
  <c r="D281" i="1" l="1"/>
  <c r="F14" i="1"/>
  <c r="F64" i="1"/>
  <c r="F62" i="1" s="1"/>
  <c r="D34" i="1"/>
  <c r="D33" i="1"/>
  <c r="G32" i="1"/>
  <c r="F32" i="1"/>
  <c r="E32" i="1"/>
  <c r="D31" i="1"/>
  <c r="D30" i="1"/>
  <c r="G29" i="1"/>
  <c r="F29" i="1"/>
  <c r="E29" i="1"/>
  <c r="F293" i="1"/>
  <c r="E293" i="1"/>
  <c r="G293" i="1"/>
  <c r="D295" i="1"/>
  <c r="D296" i="1"/>
  <c r="F213" i="1"/>
  <c r="E213" i="1"/>
  <c r="G14" i="1" l="1"/>
  <c r="D29" i="1"/>
  <c r="D32" i="1"/>
  <c r="D294" i="1"/>
  <c r="D293" i="1" s="1"/>
  <c r="F91" i="1"/>
  <c r="E91" i="1"/>
  <c r="F17" i="1" l="1"/>
  <c r="G17" i="1"/>
  <c r="F19" i="1"/>
  <c r="F140" i="1"/>
  <c r="F122" i="1"/>
  <c r="F263" i="1"/>
  <c r="F261" i="1" s="1"/>
  <c r="F44" i="1"/>
  <c r="F256" i="1"/>
  <c r="F210" i="1"/>
  <c r="F218" i="1" l="1"/>
  <c r="F275" i="1"/>
  <c r="F180" i="1"/>
  <c r="E184" i="1"/>
  <c r="F211" i="1" l="1"/>
  <c r="F207" i="1" s="1"/>
  <c r="G209" i="1"/>
  <c r="E211" i="1"/>
  <c r="E210" i="1"/>
  <c r="E206" i="1" s="1"/>
  <c r="F245" i="1"/>
  <c r="D245" i="1" s="1"/>
  <c r="D247" i="1"/>
  <c r="D246" i="1"/>
  <c r="E202" i="1"/>
  <c r="E232" i="1"/>
  <c r="F242" i="1"/>
  <c r="G242" i="1"/>
  <c r="E242" i="1"/>
  <c r="G177" i="1"/>
  <c r="G176" i="1"/>
  <c r="G173" i="1" s="1"/>
  <c r="G207" i="1" l="1"/>
  <c r="G205" i="1" s="1"/>
  <c r="G174" i="1"/>
  <c r="G172" i="1" s="1"/>
  <c r="G175" i="1"/>
  <c r="E230" i="1"/>
  <c r="F154" i="1" l="1"/>
  <c r="G154" i="1"/>
  <c r="E301" i="1"/>
  <c r="E145" i="1" l="1"/>
  <c r="E258" i="1" l="1"/>
  <c r="D258" i="1" s="1"/>
  <c r="E256" i="1"/>
  <c r="D256" i="1" s="1"/>
  <c r="E127" i="1"/>
  <c r="E42" i="1" l="1"/>
  <c r="E43" i="1"/>
  <c r="E21" i="1" l="1"/>
  <c r="E16" i="1" s="1"/>
  <c r="E20" i="1"/>
  <c r="E15" i="1" s="1"/>
  <c r="E22" i="1"/>
  <c r="D24" i="1"/>
  <c r="F22" i="1"/>
  <c r="G22" i="1"/>
  <c r="D23" i="1"/>
  <c r="D25" i="1"/>
  <c r="E64" i="1"/>
  <c r="E76" i="1"/>
  <c r="D76" i="1" s="1"/>
  <c r="D77" i="1"/>
  <c r="D78" i="1"/>
  <c r="E74" i="1"/>
  <c r="E63" i="1" s="1"/>
  <c r="D75" i="1"/>
  <c r="E73" i="1" l="1"/>
  <c r="D73" i="1" s="1"/>
  <c r="E62" i="1"/>
  <c r="E14" i="1"/>
  <c r="D22" i="1"/>
  <c r="D74" i="1"/>
  <c r="E158" i="1" l="1"/>
  <c r="E141" i="1"/>
  <c r="E140" i="1"/>
  <c r="E122" i="1"/>
  <c r="E82" i="1"/>
  <c r="F82" i="1"/>
  <c r="G82" i="1"/>
  <c r="D83" i="1"/>
  <c r="D84" i="1"/>
  <c r="D20" i="1"/>
  <c r="E26" i="1"/>
  <c r="G26" i="1"/>
  <c r="D27" i="1"/>
  <c r="D28" i="1"/>
  <c r="D21" i="1"/>
  <c r="E41" i="1"/>
  <c r="E44" i="1"/>
  <c r="D26" i="1" l="1"/>
  <c r="E119" i="1"/>
  <c r="D82" i="1"/>
  <c r="E19" i="1"/>
  <c r="D19" i="1" s="1"/>
  <c r="E11" i="1" l="1"/>
  <c r="E148" i="1"/>
  <c r="E193" i="1"/>
  <c r="D193" i="1" s="1"/>
  <c r="D194" i="1"/>
  <c r="D215" i="1"/>
  <c r="D90" i="1" l="1"/>
  <c r="D89" i="1"/>
  <c r="G88" i="1"/>
  <c r="F88" i="1"/>
  <c r="E88" i="1"/>
  <c r="E176" i="1"/>
  <c r="E310" i="1"/>
  <c r="D46" i="1"/>
  <c r="E175" i="1" l="1"/>
  <c r="D88" i="1"/>
  <c r="E17" i="1"/>
  <c r="E298" i="1" l="1"/>
  <c r="D242" i="1"/>
  <c r="D243" i="1"/>
  <c r="D244" i="1"/>
  <c r="E120" i="1" l="1"/>
  <c r="E12" i="1" s="1"/>
  <c r="D91" i="1"/>
  <c r="D92" i="1"/>
  <c r="D93" i="1"/>
  <c r="D80" i="1"/>
  <c r="D16" i="1"/>
  <c r="E38" i="1"/>
  <c r="D40" i="1"/>
  <c r="D81" i="1"/>
  <c r="E151" i="1"/>
  <c r="E142" i="1"/>
  <c r="E79" i="1" l="1"/>
  <c r="D79" i="1" s="1"/>
  <c r="F151" i="1"/>
  <c r="D151" i="1" s="1"/>
  <c r="D153" i="1"/>
  <c r="D152" i="1"/>
  <c r="D134" i="1" l="1"/>
  <c r="D135" i="1"/>
  <c r="F133" i="1"/>
  <c r="D133" i="1" s="1"/>
  <c r="F279" i="1" l="1"/>
  <c r="G279" i="1"/>
  <c r="E279" i="1"/>
  <c r="D280" i="1"/>
  <c r="D278" i="1"/>
  <c r="D279" i="1" l="1"/>
  <c r="E263" i="1" l="1"/>
  <c r="E261" i="1" s="1"/>
  <c r="E207" i="1"/>
  <c r="E199" i="1" s="1"/>
  <c r="F222" i="1"/>
  <c r="G222" i="1"/>
  <c r="E222" i="1"/>
  <c r="D223" i="1"/>
  <c r="G218" i="1"/>
  <c r="E218" i="1"/>
  <c r="D219" i="1"/>
  <c r="D229" i="1"/>
  <c r="F228" i="1"/>
  <c r="G228" i="1"/>
  <c r="E228" i="1"/>
  <c r="E226" i="1"/>
  <c r="D228" i="1" l="1"/>
  <c r="D222" i="1"/>
  <c r="D218" i="1"/>
  <c r="E203" i="1"/>
  <c r="E305" i="1"/>
  <c r="E275" i="1"/>
  <c r="E274" i="1" s="1"/>
  <c r="E271" i="1" s="1"/>
  <c r="E195" i="1"/>
  <c r="E186" i="1"/>
  <c r="E118" i="1" l="1"/>
  <c r="D227" i="1" l="1"/>
  <c r="D226" i="1" s="1"/>
  <c r="F302" i="1" l="1"/>
  <c r="F299" i="1" s="1"/>
  <c r="G302" i="1"/>
  <c r="G299" i="1" s="1"/>
  <c r="E302" i="1"/>
  <c r="F159" i="1"/>
  <c r="G159" i="1"/>
  <c r="E159" i="1"/>
  <c r="E157" i="1" s="1"/>
  <c r="D306" i="1"/>
  <c r="D307" i="1"/>
  <c r="F313" i="1"/>
  <c r="G313" i="1"/>
  <c r="E313" i="1"/>
  <c r="E299" i="1" l="1"/>
  <c r="E300" i="1"/>
  <c r="D302" i="1"/>
  <c r="D252" i="1"/>
  <c r="D253" i="1"/>
  <c r="F251" i="1"/>
  <c r="G251" i="1"/>
  <c r="E251" i="1"/>
  <c r="F206" i="1"/>
  <c r="F232" i="1"/>
  <c r="G232" i="1"/>
  <c r="G199" i="1" s="1"/>
  <c r="G202" i="1"/>
  <c r="F202" i="1"/>
  <c r="F201" i="1" s="1"/>
  <c r="E180" i="1"/>
  <c r="D18" i="1"/>
  <c r="G122" i="1"/>
  <c r="G123" i="1"/>
  <c r="F123" i="1"/>
  <c r="F121" i="1" s="1"/>
  <c r="E123" i="1"/>
  <c r="F141" i="1"/>
  <c r="F120" i="1" s="1"/>
  <c r="G141" i="1"/>
  <c r="G120" i="1" s="1"/>
  <c r="G12" i="1" s="1"/>
  <c r="G158" i="1"/>
  <c r="F158" i="1"/>
  <c r="F119" i="1" s="1"/>
  <c r="D54" i="1"/>
  <c r="D55" i="1"/>
  <c r="F53" i="1"/>
  <c r="G53" i="1"/>
  <c r="E53" i="1"/>
  <c r="D51" i="1"/>
  <c r="D52" i="1"/>
  <c r="F50" i="1"/>
  <c r="G50" i="1"/>
  <c r="E50" i="1"/>
  <c r="D48" i="1"/>
  <c r="D49" i="1"/>
  <c r="F47" i="1"/>
  <c r="G47" i="1"/>
  <c r="E47" i="1"/>
  <c r="D168" i="1"/>
  <c r="D170" i="1"/>
  <c r="D171" i="1"/>
  <c r="D161" i="1"/>
  <c r="D162" i="1"/>
  <c r="D164" i="1"/>
  <c r="D165" i="1"/>
  <c r="D167" i="1"/>
  <c r="D149" i="1"/>
  <c r="D150" i="1"/>
  <c r="D155" i="1"/>
  <c r="D156" i="1"/>
  <c r="D143" i="1"/>
  <c r="D144" i="1"/>
  <c r="D146" i="1"/>
  <c r="D147" i="1"/>
  <c r="D131" i="1"/>
  <c r="D132" i="1"/>
  <c r="D137" i="1"/>
  <c r="D138" i="1"/>
  <c r="D125" i="1"/>
  <c r="D126" i="1"/>
  <c r="D128" i="1"/>
  <c r="D129" i="1"/>
  <c r="F70" i="1"/>
  <c r="G70" i="1"/>
  <c r="E70" i="1"/>
  <c r="D71" i="1"/>
  <c r="D72" i="1"/>
  <c r="F169" i="1"/>
  <c r="G169" i="1"/>
  <c r="E169" i="1"/>
  <c r="F166" i="1"/>
  <c r="G166" i="1"/>
  <c r="E166" i="1"/>
  <c r="F163" i="1"/>
  <c r="G163" i="1"/>
  <c r="E163" i="1"/>
  <c r="F160" i="1"/>
  <c r="G160" i="1"/>
  <c r="E160" i="1"/>
  <c r="E154" i="1"/>
  <c r="F148" i="1"/>
  <c r="G148" i="1"/>
  <c r="F145" i="1"/>
  <c r="F142" i="1"/>
  <c r="G142" i="1"/>
  <c r="F136" i="1"/>
  <c r="G136" i="1"/>
  <c r="E136" i="1"/>
  <c r="F130" i="1"/>
  <c r="G130" i="1"/>
  <c r="E130" i="1"/>
  <c r="F127" i="1"/>
  <c r="G127" i="1"/>
  <c r="F124" i="1"/>
  <c r="G124" i="1"/>
  <c r="E124" i="1"/>
  <c r="F42" i="1" l="1"/>
  <c r="D64" i="1"/>
  <c r="G119" i="1"/>
  <c r="G11" i="1" s="1"/>
  <c r="F11" i="1"/>
  <c r="F199" i="1"/>
  <c r="F230" i="1"/>
  <c r="G318" i="1"/>
  <c r="E297" i="1"/>
  <c r="E318" i="1"/>
  <c r="F12" i="1"/>
  <c r="F118" i="1"/>
  <c r="E201" i="1"/>
  <c r="D14" i="1"/>
  <c r="D15" i="1"/>
  <c r="E179" i="1"/>
  <c r="G230" i="1"/>
  <c r="D299" i="1"/>
  <c r="E139" i="1"/>
  <c r="G139" i="1"/>
  <c r="D232" i="1"/>
  <c r="E209" i="1"/>
  <c r="E205" i="1"/>
  <c r="D251" i="1"/>
  <c r="D202" i="1"/>
  <c r="D53" i="1"/>
  <c r="F139" i="1"/>
  <c r="D47" i="1"/>
  <c r="D50" i="1"/>
  <c r="G157" i="1"/>
  <c r="D124" i="1"/>
  <c r="D130" i="1"/>
  <c r="D123" i="1"/>
  <c r="D145" i="1"/>
  <c r="D154" i="1"/>
  <c r="D140" i="1"/>
  <c r="D163" i="1"/>
  <c r="D169" i="1"/>
  <c r="D159" i="1"/>
  <c r="D127" i="1"/>
  <c r="D136" i="1"/>
  <c r="D142" i="1"/>
  <c r="D148" i="1"/>
  <c r="D141" i="1"/>
  <c r="D160" i="1"/>
  <c r="D166" i="1"/>
  <c r="D158" i="1"/>
  <c r="G121" i="1"/>
  <c r="D122" i="1"/>
  <c r="E121" i="1"/>
  <c r="F157" i="1"/>
  <c r="D70" i="1"/>
  <c r="F301" i="1"/>
  <c r="G300" i="1"/>
  <c r="F176" i="1"/>
  <c r="E309" i="1"/>
  <c r="F309" i="1"/>
  <c r="E264" i="1"/>
  <c r="D240" i="1"/>
  <c r="D241" i="1"/>
  <c r="F239" i="1"/>
  <c r="G239" i="1"/>
  <c r="E239" i="1"/>
  <c r="E236" i="1"/>
  <c r="D238" i="1"/>
  <c r="D237" i="1"/>
  <c r="G236" i="1"/>
  <c r="F236" i="1"/>
  <c r="G224" i="1"/>
  <c r="E224" i="1"/>
  <c r="E220" i="1"/>
  <c r="G191" i="1"/>
  <c r="E191" i="1"/>
  <c r="D69" i="1"/>
  <c r="E66" i="1"/>
  <c r="D231" i="1" l="1"/>
  <c r="G118" i="1"/>
  <c r="D11" i="1"/>
  <c r="F10" i="1"/>
  <c r="D42" i="1"/>
  <c r="F41" i="1"/>
  <c r="D12" i="1"/>
  <c r="F298" i="1"/>
  <c r="F300" i="1"/>
  <c r="D230" i="1"/>
  <c r="E10" i="1"/>
  <c r="D17" i="1"/>
  <c r="D121" i="1"/>
  <c r="D119" i="1"/>
  <c r="D139" i="1"/>
  <c r="D120" i="1"/>
  <c r="D157" i="1"/>
  <c r="D239" i="1"/>
  <c r="D236" i="1"/>
  <c r="D313" i="1"/>
  <c r="D314" i="1"/>
  <c r="G10" i="1" l="1"/>
  <c r="D10" i="1" s="1"/>
  <c r="D118" i="1"/>
  <c r="G264" i="1"/>
  <c r="G220" i="1"/>
  <c r="F274" i="1" l="1"/>
  <c r="F273" i="1"/>
  <c r="D273" i="1" s="1"/>
  <c r="F272" i="1"/>
  <c r="D277" i="1"/>
  <c r="G201" i="1"/>
  <c r="D201" i="1" s="1"/>
  <c r="E200" i="1"/>
  <c r="G200" i="1"/>
  <c r="G197" i="1" s="1"/>
  <c r="F271" i="1" l="1"/>
  <c r="F270" i="1"/>
  <c r="D272" i="1"/>
  <c r="F267" i="1"/>
  <c r="F266" i="1" s="1"/>
  <c r="E267" i="1"/>
  <c r="D210" i="1"/>
  <c r="D268" i="1"/>
  <c r="D221" i="1"/>
  <c r="F212" i="1"/>
  <c r="D212" i="1" s="1"/>
  <c r="D211" i="1"/>
  <c r="D225" i="1"/>
  <c r="F224" i="1"/>
  <c r="D224" i="1" s="1"/>
  <c r="D216" i="1"/>
  <c r="D217" i="1"/>
  <c r="D214" i="1"/>
  <c r="D213" i="1"/>
  <c r="D196" i="1"/>
  <c r="D195" i="1"/>
  <c r="D192" i="1"/>
  <c r="D191" i="1"/>
  <c r="D190" i="1"/>
  <c r="D189" i="1"/>
  <c r="D187" i="1"/>
  <c r="D182" i="1"/>
  <c r="D178" i="1"/>
  <c r="F185" i="1"/>
  <c r="F188" i="1"/>
  <c r="E13" i="1"/>
  <c r="G319" i="1"/>
  <c r="F174" i="1" l="1"/>
  <c r="F183" i="1"/>
  <c r="F173" i="1" s="1"/>
  <c r="D174" i="1"/>
  <c r="F318" i="1"/>
  <c r="D185" i="1"/>
  <c r="F208" i="1"/>
  <c r="F205" i="1"/>
  <c r="F209" i="1"/>
  <c r="F13" i="1"/>
  <c r="F220" i="1"/>
  <c r="D220" i="1" s="1"/>
  <c r="E270" i="1"/>
  <c r="F200" i="1" l="1"/>
  <c r="F319" i="1" s="1"/>
  <c r="D208" i="1"/>
  <c r="D200" i="1" s="1"/>
  <c r="D13" i="1"/>
  <c r="D207" i="1"/>
  <c r="D318" i="1" l="1"/>
  <c r="D199" i="1"/>
  <c r="E188" i="1"/>
  <c r="D188" i="1" l="1"/>
  <c r="G311" i="1"/>
  <c r="G309" i="1" s="1"/>
  <c r="G310" i="1"/>
  <c r="F311" i="1"/>
  <c r="F264" i="1"/>
  <c r="D39" i="1"/>
  <c r="D67" i="1"/>
  <c r="G203" i="1"/>
  <c r="F203" i="1"/>
  <c r="D312" i="1"/>
  <c r="E311" i="1"/>
  <c r="D304" i="1"/>
  <c r="E303" i="1"/>
  <c r="E269" i="1"/>
  <c r="E319" i="1" s="1"/>
  <c r="D319" i="1" s="1"/>
  <c r="E177" i="1"/>
  <c r="D63" i="1" l="1"/>
  <c r="D62" i="1" s="1"/>
  <c r="G298" i="1"/>
  <c r="D298" i="1" s="1"/>
  <c r="F197" i="1"/>
  <c r="D209" i="1"/>
  <c r="E183" i="1"/>
  <c r="E173" i="1" s="1"/>
  <c r="D184" i="1"/>
  <c r="E266" i="1"/>
  <c r="D205" i="1"/>
  <c r="E197" i="1"/>
  <c r="G274" i="1"/>
  <c r="D275" i="1"/>
  <c r="D206" i="1"/>
  <c r="D311" i="1"/>
  <c r="D309" i="1"/>
  <c r="D310" i="1"/>
  <c r="D269" i="1"/>
  <c r="F305" i="1"/>
  <c r="G305" i="1"/>
  <c r="F303" i="1"/>
  <c r="G303" i="1"/>
  <c r="E260" i="1"/>
  <c r="F260" i="1"/>
  <c r="D265" i="1"/>
  <c r="D264" i="1" s="1"/>
  <c r="D204" i="1"/>
  <c r="F186" i="1"/>
  <c r="G186" i="1"/>
  <c r="F179" i="1"/>
  <c r="E181" i="1"/>
  <c r="F181" i="1"/>
  <c r="G181" i="1"/>
  <c r="F177" i="1"/>
  <c r="F66" i="1"/>
  <c r="D45" i="1"/>
  <c r="D44" i="1" s="1"/>
  <c r="G38" i="1"/>
  <c r="F38" i="1"/>
  <c r="G297" i="1" l="1"/>
  <c r="G270" i="1"/>
  <c r="G271" i="1"/>
  <c r="E317" i="1"/>
  <c r="E172" i="1"/>
  <c r="D38" i="1"/>
  <c r="D303" i="1"/>
  <c r="D305" i="1"/>
  <c r="D274" i="1"/>
  <c r="D180" i="1"/>
  <c r="D186" i="1"/>
  <c r="D181" i="1"/>
  <c r="D183" i="1"/>
  <c r="D177" i="1"/>
  <c r="F297" i="1"/>
  <c r="D297" i="1" s="1"/>
  <c r="D176" i="1"/>
  <c r="D175" i="1" s="1"/>
  <c r="F175" i="1"/>
  <c r="D66" i="1"/>
  <c r="D41" i="1"/>
  <c r="D43" i="1"/>
  <c r="F317" i="1"/>
  <c r="D301" i="1"/>
  <c r="D263" i="1"/>
  <c r="D261" i="1" s="1"/>
  <c r="D260" i="1" s="1"/>
  <c r="G262" i="1"/>
  <c r="E262" i="1"/>
  <c r="F262" i="1"/>
  <c r="D203" i="1"/>
  <c r="G267" i="1" l="1"/>
  <c r="D271" i="1"/>
  <c r="E316" i="1"/>
  <c r="F316" i="1"/>
  <c r="D197" i="1"/>
  <c r="D179" i="1"/>
  <c r="D173" i="1"/>
  <c r="F172" i="1"/>
  <c r="D172" i="1" s="1"/>
  <c r="D300" i="1"/>
  <c r="D262" i="1"/>
  <c r="G317" i="1" l="1"/>
  <c r="D267" i="1"/>
  <c r="D270" i="1"/>
  <c r="G316" i="1" l="1"/>
  <c r="D317" i="1"/>
  <c r="D316" i="1" s="1"/>
  <c r="G266" i="1"/>
  <c r="D266" i="1" l="1"/>
</calcChain>
</file>

<file path=xl/sharedStrings.xml><?xml version="1.0" encoding="utf-8"?>
<sst xmlns="http://schemas.openxmlformats.org/spreadsheetml/2006/main" count="532" uniqueCount="161">
  <si>
    <t>Сведения</t>
  </si>
  <si>
    <t>об объемах и источниках финансового обеспечения муниципальной программы</t>
  </si>
  <si>
    <t>Наименование</t>
  </si>
  <si>
    <t>Ответственный исполнитель (соисполнитель, участник)</t>
  </si>
  <si>
    <t>Источники финансового обеспечения</t>
  </si>
  <si>
    <t>Объемы финансового обеспечения (всего)</t>
  </si>
  <si>
    <t>Всего</t>
  </si>
  <si>
    <t>1.Организация деятельности учреждений культуры</t>
  </si>
  <si>
    <t>всего</t>
  </si>
  <si>
    <t>1.Обеспечение деятельности учреждений дополнительного образования в сфере культуры</t>
  </si>
  <si>
    <t>1.1.Предоставление субсидии муниципальному бюджетному учреждению "ДШИ" на финансовое обеспечение выполнения муниципального задания на оказание муниципальных услуг (выполнение работ)</t>
  </si>
  <si>
    <t xml:space="preserve">2.Создание условий для развития и самореализации одаренных детей </t>
  </si>
  <si>
    <t>Подпрограмма 3  «Организация библиотечного обслуживания населения»</t>
  </si>
  <si>
    <t>1.Обеспечение деятельности библиотек</t>
  </si>
  <si>
    <t>2.Создание единого информационного поля</t>
  </si>
  <si>
    <t>Подпрограмма № 4 «Молодежная политика»</t>
  </si>
  <si>
    <t>1.1. Участие молодежи в районных, краевых конкурсах, выставках, фестивалях и иных мероприятиях</t>
  </si>
  <si>
    <t>Подпрограмма № 5 «Доступная среда»</t>
  </si>
  <si>
    <t>Подпрограмма №6 «Координация работы и организационное сопровождение в сфере культуры»</t>
  </si>
  <si>
    <t>1. Осуществление руководства и управления в сфере культуры</t>
  </si>
  <si>
    <t>1.1 Руководство и управление в сфере установленных функций органов местного самоуправления</t>
  </si>
  <si>
    <t>ВСЕГО по программе</t>
  </si>
  <si>
    <t>Подпрограмма № 2 «Развитие системы дополнительного образования в сфере культуры и искусства»</t>
  </si>
  <si>
    <t>1. Мероприятия, содействующие гражданско-патриотическому воспитанию и повышению общественно-значимой активности молодежи</t>
  </si>
  <si>
    <r>
      <t>3.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Укрепление материально-технической базы  муниципальных учреждений</t>
    </r>
  </si>
  <si>
    <t xml:space="preserve"> 1.Мероприятия по адаптивности приоритетных объектов социальной инфраструктуры для обеспечения доступа и получения услуг</t>
  </si>
  <si>
    <t>федеральный бюджет</t>
  </si>
  <si>
    <t>средства краевого бюджета</t>
  </si>
  <si>
    <t>средства федерального бюджета</t>
  </si>
  <si>
    <t>краевой бюджет</t>
  </si>
  <si>
    <t xml:space="preserve">краевой бюджет </t>
  </si>
  <si>
    <t>Год реализации                            2020</t>
  </si>
  <si>
    <t>Год реализации                            2021</t>
  </si>
  <si>
    <t>Год реализации                            2022</t>
  </si>
  <si>
    <t>2.1.Мероприятия государственного, регионального и районного значения, народные и календарные праздники, участи и организация фестивалей, конкурсов</t>
  </si>
  <si>
    <t>3.Укрепление материально-технической базы муниципальных учреждений</t>
  </si>
  <si>
    <t>4.Организация деятельности учреждений культуры по территории сельских поселений Пограничного района</t>
  </si>
  <si>
    <t>4.1.1  Расходы на оплату труда сотрудников казенных учреждений</t>
  </si>
  <si>
    <t>4.1.2 Начисление на выплаты по оплате труда сотрудников казенных учреждений</t>
  </si>
  <si>
    <t>4.2.1  Расходы на оплату труда сотрудников казенных учреждений</t>
  </si>
  <si>
    <t>4.2.2 Начисление на выплаты по оплате труда сотрудников казенных учреждений</t>
  </si>
  <si>
    <t>4.2.3 Прочая закупка товаров работ и услуг, связанных с содержанием учреждений культуры</t>
  </si>
  <si>
    <t>4.2.4. Уплата налогов, сборов и иных платежей</t>
  </si>
  <si>
    <t>4.3.1  Расходы на оплату труда сотрудников казенных учреждений</t>
  </si>
  <si>
    <t>4.3.2 Начисление на выплаты по оплате труда сотрудников казенных учреждений</t>
  </si>
  <si>
    <t>4.3.3 Прочая закупка товаров работ и услуг, связанных с содержанием учреждений культуры</t>
  </si>
  <si>
    <t>1.1.Предоставление субсидии муниципальному бюджетному учреждению "РЦКД" на финансовое обеспечение выполнения муниципального задания на оказание муниципальных услуг (выполнение работ)</t>
  </si>
  <si>
    <t>2.2 Мероприятия государственного, регионального и районного значения, народные и календарные праздники, участи и организация фестивалей, конкурсов</t>
  </si>
  <si>
    <t>2.3  Мероприятия государственного, регионального и районного значения, народные и календарные праздники, участи и организация фестивалей, конкурсов</t>
  </si>
  <si>
    <t>2.4  Мероприятия государственного, регионального и районного значения, народные и календарные праздники, участи и организация фестивалей, конкурсов</t>
  </si>
  <si>
    <t xml:space="preserve">1.1.Предоставление субсидии муниципальному бюджетному учреждению "МБ"  на финансовое обеспечение выполнения муниципального задания на оказание муниципальных услуг (выполнение работ) </t>
  </si>
  <si>
    <t>2.1.1. Пополнение книжного фонда, приобретение орг. техники</t>
  </si>
  <si>
    <r>
      <t>«</t>
    </r>
    <r>
      <rPr>
        <b/>
        <sz val="10"/>
        <color theme="1"/>
        <rFont val="Times New Roman"/>
        <family val="1"/>
        <charset val="204"/>
      </rPr>
      <t>Развитие культуры, библиотечного обслуживания и молодежной политики в Пограничном муниципальном округе на 2020-2022 годы</t>
    </r>
    <r>
      <rPr>
        <b/>
        <sz val="10"/>
        <color rgb="FF26282F"/>
        <rFont val="Times New Roman"/>
        <family val="1"/>
        <charset val="204"/>
      </rPr>
      <t>»</t>
    </r>
  </si>
  <si>
    <t>бюджет Пограничного муниципального округа</t>
  </si>
  <si>
    <t>3. Антикризисные мероприятия</t>
  </si>
  <si>
    <t>Подпрограмма 7 НАЦИОНАЛЬНАЯ ПОЛИТИКА</t>
  </si>
  <si>
    <t>Подпрограмма № 1 «Развитие культуры »</t>
  </si>
  <si>
    <t>Замена двери на соответствующую требованиям пожарной безопасности</t>
  </si>
  <si>
    <t xml:space="preserve">3.3. Приобретение МЦ на нужды учреждения </t>
  </si>
  <si>
    <t>2.1.2. Пополнение книжного фонда Пограничного ГП</t>
  </si>
  <si>
    <t>2.1.5. Автоматизация библиотечных процессов (приобретение программного обеспечения для электронного каталога)</t>
  </si>
  <si>
    <t>2.1.6 Мероприятия учреждений Пограничного ГП</t>
  </si>
  <si>
    <t>2.1.7 Подписка на периодические издания Пограничного ГП</t>
  </si>
  <si>
    <t>2.1.4 Мероприятия, курсы повышения квалификации сотрудников</t>
  </si>
  <si>
    <t>(проведение мероприятий для реализации национальной политики)</t>
  </si>
  <si>
    <t>1.2.Приобретение материалов для адаптации объектов социальной инфраструктуры, обеспечения доступа и получения услуг</t>
  </si>
  <si>
    <t>3.1. Предоставление субсидии муниципальному автономному учреждению "Пограничный Дом офицеров" на иные цели (антикризисные мероприятия по стабилизации деятельности автономного учреждения)</t>
  </si>
  <si>
    <t>2.1. Библиотечные программы, проекты, подписка</t>
  </si>
  <si>
    <t>3.2.Приобретение музыкальных инструментов и художественного инвентаря для учреждений дополнительного образования детей в сфере культуры</t>
  </si>
  <si>
    <t>4.3. Расходы на деятельность учреждений культуры на территории Сергеевского сельского поселения</t>
  </si>
  <si>
    <t>4.2. Расходы на деятельность учреждений культуры на территории Жариковского сельского поселения</t>
  </si>
  <si>
    <t>4.1. Расходы на деятельность учреждений культуры на территории Пограничного городского поселения</t>
  </si>
  <si>
    <t>4.2.3.1 Капитальный ремонт сельского Дома культуры с. Нестеровка, с. Духовское</t>
  </si>
  <si>
    <t>4.2 Мероприятия по обеспечению безопасности обслуживания населения и сохранности библиотечных фондов (приобретение медицинских масок, бесконтактных градусников)</t>
  </si>
  <si>
    <t>4. Мероприятия по обеспечению безопасности обслуживания населения и сохранности библиотечных фондов</t>
  </si>
  <si>
    <t>бюджет Пограничного муниципального округа (софинансирование)</t>
  </si>
  <si>
    <t>Приобретение ткани, обуви, мобильного хореографического станка, кустарников.</t>
  </si>
  <si>
    <t>3.5. Мероприятия безопасности учреждения</t>
  </si>
  <si>
    <t>3.4. Мероприятия по пожаробезопасности учреждения</t>
  </si>
  <si>
    <t>Обучение по охране труда , установка видеокамер, приобретение средств индивидуальной защиты.</t>
  </si>
  <si>
    <t>4.3.4. Уплата земельного налога, прочих налогов, сборов и иных платежей</t>
  </si>
  <si>
    <t xml:space="preserve">1.2. Сохранение объектов культурного наследия </t>
  </si>
  <si>
    <t xml:space="preserve">бюджет Пограничного муниципального округа </t>
  </si>
  <si>
    <t>МБУ «РЦКД Пограничного МО»; МКУ «Центр ФБЭО Пограничного МО"</t>
  </si>
  <si>
    <t>МКУ «Центр ФБЭО Пограничного МО"</t>
  </si>
  <si>
    <t>Отдел по делам культуры, молодежи и социальной политикеАдминистрации ПМО, подведомственные учреждения отделу по делам культуры, молодежи и социальной политике Администрации ПМО</t>
  </si>
  <si>
    <t>Отдел по делам культуры, молодежи и социальной политике Администрации ПМО, подведомственные учреждения отделу по делам культуры, молодежи и социальной политике Администрации ПМО</t>
  </si>
  <si>
    <t>Отдел по делам культуры, молодежи и социальной политике Администрации ПМО, подведомственные учреждения отделу по делам культуры, молодежи и социальной политике Администрации ПМО Муниципальные образовательные учреждения ПМО</t>
  </si>
  <si>
    <t>Администрация Пограничного муниципального округа</t>
  </si>
  <si>
    <t>Отдел по делам культуры, молодежи и социальной политике Администрации ПМО, подведомственные учреждения отделу по делам культуры, молодежи и социальной политике Администрации ПМО, Администрация Пограничного муниципального округа</t>
  </si>
  <si>
    <t xml:space="preserve">Отдел по делам культуры, молодежи и социальной политике Администрации Пограничного муниципального округа; МКУ «Центр ФБЭО Пограничного МО" </t>
  </si>
  <si>
    <t>Отдел по делам культуры, молодежи и социальной политике; Администрации ПМО, подведомственные учреждения отделу по делам культуры, молодежи и социальной политике Администрации ПМО</t>
  </si>
  <si>
    <t>Администрация Пограничного МО</t>
  </si>
  <si>
    <t>МКУ «Центр ФБЭО Пограничного МО",МКУ "ЦКС Жариковского СТ", МКУ "ЦКДС Пограничного МО"</t>
  </si>
  <si>
    <r>
      <rPr>
        <b/>
        <sz val="10"/>
        <color rgb="FF26282F"/>
        <rFont val="Times New Roman"/>
        <family val="1"/>
        <charset val="204"/>
      </rPr>
      <t>Приложение № 3</t>
    </r>
    <r>
      <rPr>
        <sz val="10"/>
        <color rgb="FF26282F"/>
        <rFont val="Times New Roman"/>
        <family val="1"/>
        <charset val="204"/>
      </rPr>
      <t xml:space="preserve"> к муниципальной программе </t>
    </r>
    <r>
      <rPr>
        <sz val="10"/>
        <color theme="1"/>
        <rFont val="Times New Roman"/>
        <family val="1"/>
        <charset val="204"/>
      </rPr>
      <t>«Развитие культуры, библиотечного обслуживания и молодежной политики в  Пограничном муниципальном округе на 2020-2022 годы», утвержденное постановлением Администрации Пограничного муниципального округа от 15.05..2019 № 335</t>
    </r>
  </si>
  <si>
    <t>2.Обеспечение доступа граждан ПМО к культурным ценностям и участию в культурной жизни, реализация творческого потенциала населения</t>
  </si>
  <si>
    <t>1.1.Приобретение материалов, работ и услуг для адаптации объектов социальной инфраструктуры, обеспечения доступа и получения услуг</t>
  </si>
  <si>
    <t>4.1 Мероприятия по обеспечению безопасности обслуживания населения и сохранности библиотечных фондов (противопожарная пропитка стеллажей), освещение и видеонаблюдение</t>
  </si>
  <si>
    <t>1.2.Расходы на содержание и обеспечение деятельности (оказание услуг, выполнение работ) муниципальных учреждений (МКУ«Центр ФБЭО Пограничного МО»)</t>
  </si>
  <si>
    <t>2.1.Курсы повышения квалификации  и аттестация преподавателей  участие в фестивалях, конкурсах,обучение пож. тех.минимумы сотрудников</t>
  </si>
  <si>
    <t>МКУ "ЦКДС Пограничного МО"</t>
  </si>
  <si>
    <t>3.3. Капитальный ремонт сцены РЦКД</t>
  </si>
  <si>
    <t xml:space="preserve">3.4. Капитальный ремонт клуба с.Нестеровки, </t>
  </si>
  <si>
    <t>3.5. Ремонт лестничных маршей клуба с.Нестеровки</t>
  </si>
  <si>
    <t>1.3 Мероприятий по формированию доступной среды маломобильных групп населения</t>
  </si>
  <si>
    <t>МКУ "ЦКДС Пограничного МО";МБУ ДО «ДШИ Пограничного МО»</t>
  </si>
  <si>
    <t>2.1.3 Подписка на периодические издания,сайт</t>
  </si>
  <si>
    <t xml:space="preserve"> МКУ "ЦКДС Пограничного МО"</t>
  </si>
  <si>
    <t>МКУ "ЦКС Жариковского СТ"</t>
  </si>
  <si>
    <t>1.2.3  Разработка проектно-сметной документации по реконструкции памятника сопки Снеговой</t>
  </si>
  <si>
    <t>1.2.4.  Проверка достоверности сметной стоимости реконструкции памятника сопки Снеговая</t>
  </si>
  <si>
    <t>1.2.2. Сохранение объектов культурного наследия (ремонт памятников) МКУ "ЦКДС Пограничного МО"</t>
  </si>
  <si>
    <t>1.2.1. Сохранение объектов культурного наследия (ремонт памятников) МКУ «Центр ФБЭО Пограничного МО"</t>
  </si>
  <si>
    <t>4.1.3 Прочая закупка товаров работ и услуг, закупка энергоресурсов связанных с содержанием учреждений культуры</t>
  </si>
  <si>
    <t>2.5  Организация и проведение культурно массовых мероприятий при реализации наказов избирателей депутатам Думы Пограничного МО</t>
  </si>
  <si>
    <t>1.4 Мероприятий по формированию доступной среды маломобильных групп населения</t>
  </si>
  <si>
    <t>1.5 Субсидии на реализацию мероприятий по формированию доступной среды маломобильных групп населения</t>
  </si>
  <si>
    <t>МКУ "ЦКС Жарикоского СТ"</t>
  </si>
  <si>
    <t>1.2.6. Сохранение объектов культурного наследия (ремонт памятников) МКУ "ЦКС Жариковского СТ"</t>
  </si>
  <si>
    <t>1.2.5.  Работы по сохранению ОКН сопки Снеговая</t>
  </si>
  <si>
    <t>3.6.Мероприятия по безопостности учреждения (приобретение медицинских масок, бесконтактных градусников, видеонаблюдение и освещение)</t>
  </si>
  <si>
    <t>3.7.Мероприятия по безопостности учреждения (приобретение медицинских масок, бесконтактных градусников, видеонаблюдение и освещение)</t>
  </si>
  <si>
    <t>3.10. Строительство сельского дома культуры в с.Сергеевка</t>
  </si>
  <si>
    <t>3.11.Мероприятия по созданию единого информационного поля (создание сайта)</t>
  </si>
  <si>
    <t>3.12. Подключение клуба с.Нестеровки к центральному теплоснабжению, утепление крыши клуба</t>
  </si>
  <si>
    <t>3.13. Капитальный ремонт клуба с.Духовское</t>
  </si>
  <si>
    <t>3.14. Капитальный ремонт клуба с.Барано-Оренбурское, c.Софья-Алексеевка</t>
  </si>
  <si>
    <t>3.15. Оснащение учреждений культуры материально-техническим оборудованием (мебель, оргтехника, стенические принадлежности)</t>
  </si>
  <si>
    <t>3.16. Оснащение учреждений культуры материально-техническим оборудованием (мебель, оргтехника, стенические принадлежности)</t>
  </si>
  <si>
    <t xml:space="preserve">3.17.Текущий ремонт учреждений культуры </t>
  </si>
  <si>
    <t>1.6 Субсидии на реализацию мероприятий по формированию доступной среды маломобильных групп населения</t>
  </si>
  <si>
    <t>МБУ «РЦКД Пограничного МО»</t>
  </si>
  <si>
    <t>3.2. Мероприятия укрепления МБ Пограничного МР (субсидия на поддержку отрасли культуры (материальное оснащение лучшего учреждения)</t>
  </si>
  <si>
    <t>3.4 Капитальный ремонт библиотек Сергеевка, Богуславка</t>
  </si>
  <si>
    <t>3.5. Капитальный ремонт библиотек Центральной библиотеки</t>
  </si>
  <si>
    <t>3.6. Проверка достоверности сметной стоимости капитального ремонта бибилиотек с. Богуславка, с. Сергеевка, Центральной библиотеки, капитальный ремонт здания Центральной библиотеки</t>
  </si>
  <si>
    <t>3.7. Мероприятия по охране труда</t>
  </si>
  <si>
    <t>3.1.Капитальный ремонт помещений МБУДО "ДШИ Пограничного МР"(проверка достоверности сметной стоимости, экспертиза капительного ремонта здания)</t>
  </si>
  <si>
    <t>МБУ «МБ Пограничного МО»;МБУ ДО «ДШИ Пограничного МО»</t>
  </si>
  <si>
    <t>2.6  Организация и проведение культурно массовых мероприятий при реализации наказов избирателей депутатам Думы Пограничного МО</t>
  </si>
  <si>
    <t>3.3.Частичный ремонт кровли здания библиотеки, ремонт электропроводки с. Барабаш-Левада, текуший ремонт здания библиотеки с. Сергеека,установка туалетов,подключение детской библиотеки к центральной канализации</t>
  </si>
  <si>
    <t>МБУ РЦКД Пограничного МО</t>
  </si>
  <si>
    <t>МКУ "Сельский клуб с. Украинка Пограничного МО"</t>
  </si>
  <si>
    <t>МБУ «РЦКД Пограничного МО»;МКУ "ЦКДС Пограничного МО",МКУ "ЦКС Жарикоского СТ"</t>
  </si>
  <si>
    <t xml:space="preserve"> МКУ "ЦКДС Пограничного МО", МКУ "ЦКС Жарикоского СТ"</t>
  </si>
  <si>
    <t>3.8.Мероприятия по безопостности учреждения (приобретение медицинских масок, бесконтактных градусников,обучение пожарному минимуму,обработка деревянных конструкций, мероприятия по антитеррористической безопасности, поверка узла учета)</t>
  </si>
  <si>
    <t>3.2.  Проверка достоверности сметной стоимости капитального ремонта зданий клубов с.Барано-Оренбурское, с.Духовское,c.Софья-Алексеевка, экспертиза качества ремонтных работ с.Нестеровка, с.Жариково</t>
  </si>
  <si>
    <t>МКУ "ЦКДС Пограничного МО", МКУ "ЦКС Жарикоского СТ", МКУ "Сельский клуб с. Украинка Пограничного МО"</t>
  </si>
  <si>
    <t xml:space="preserve"> МКУ "Сельский клуб с. Украинка Пограничного МО"</t>
  </si>
  <si>
    <t>МБУ ДО «ДШИ Пограничного МО»</t>
  </si>
  <si>
    <t>МБУ «МБ Пограничного МО»</t>
  </si>
  <si>
    <t>МКУ «КДЦ Пограничного МО»</t>
  </si>
  <si>
    <t>Отдел по делам культуры, молодежи и социальной политике Администрации Пограничного муниципального округа</t>
  </si>
  <si>
    <t>3.1.Мероприятия на укрепление МБ РЦКД Приобретение звукового оборудования (микшерного пульта), ткани на костюмы,моноблока, МФУ, звуковое и световое оборудование</t>
  </si>
  <si>
    <t>3.9.Проверка достоверности сметной стоимости строительства сельского дома культуры</t>
  </si>
  <si>
    <t>4.1.4 Капитальный ремонт Центра досуга с. Барано-Оренгбурское</t>
  </si>
  <si>
    <t>4.1.5. Уплата налогов, сборов и иных платежей</t>
  </si>
  <si>
    <t>3.1. Оснащение учреждения материально-техническим оборудованием (мебель)</t>
  </si>
  <si>
    <t>МБУ «РЦКД Пограничного МО», МБУ «МБ Пограничного МО»</t>
  </si>
  <si>
    <t>МАУ "ПДО Пограничного МО"</t>
  </si>
  <si>
    <r>
      <rPr>
        <b/>
        <sz val="10"/>
        <color rgb="FF26282F"/>
        <rFont val="Times New Roman"/>
        <family val="1"/>
        <charset val="204"/>
      </rPr>
      <t>Приложение № 1</t>
    </r>
    <r>
      <rPr>
        <sz val="10"/>
        <color rgb="FF26282F"/>
        <rFont val="Times New Roman"/>
        <family val="1"/>
        <charset val="204"/>
      </rPr>
      <t xml:space="preserve"> к постановлению Администрации Пограничного муниципального округа "О внесении изменений в муниципальную программу </t>
    </r>
    <r>
      <rPr>
        <sz val="10"/>
        <color theme="1"/>
        <rFont val="Times New Roman"/>
        <family val="1"/>
        <charset val="204"/>
      </rPr>
      <t>«Развитие культуры, библиотечного обслуживания и молодежной политики в  Пограничном муниципальном округе на 2020-2022 годы» от 13 января 2021  № 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</si>
</sst>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26282F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26282F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justify" vertical="distributed" wrapText="1"/>
    </xf>
    <xf numFmtId="2" fontId="1" fillId="0" borderId="0" xfId="0" applyNumberFormat="1" applyFont="1"/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2" fontId="4" fillId="0" borderId="2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2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/>
    </xf>
    <xf numFmtId="2" fontId="4" fillId="0" borderId="2" xfId="0" applyNumberFormat="1" applyFont="1" applyBorder="1" applyAlignment="1">
      <alignment horizontal="center" vertical="top" wrapText="1"/>
    </xf>
    <xf numFmtId="2" fontId="4" fillId="0" borderId="6" xfId="0" applyNumberFormat="1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horizontal="center" vertical="top" wrapText="1"/>
    </xf>
    <xf numFmtId="2" fontId="4" fillId="0" borderId="4" xfId="0" applyNumberFormat="1" applyFont="1" applyBorder="1" applyAlignment="1">
      <alignment horizontal="center" vertical="top" wrapText="1"/>
    </xf>
    <xf numFmtId="2" fontId="3" fillId="2" borderId="9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2" fontId="6" fillId="3" borderId="1" xfId="0" applyNumberFormat="1" applyFont="1" applyFill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horizontal="center" vertical="top" wrapText="1"/>
    </xf>
    <xf numFmtId="2" fontId="4" fillId="0" borderId="1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2" fontId="1" fillId="3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3" borderId="8" xfId="0" applyNumberFormat="1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2" fontId="1" fillId="0" borderId="2" xfId="0" applyNumberFormat="1" applyFont="1" applyFill="1" applyBorder="1" applyAlignment="1">
      <alignment horizontal="left" vertical="top" wrapText="1"/>
    </xf>
    <xf numFmtId="2" fontId="1" fillId="0" borderId="4" xfId="0" applyNumberFormat="1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3" borderId="2" xfId="0" applyFont="1" applyFill="1" applyBorder="1" applyAlignment="1">
      <alignment horizontal="justify" vertical="top" wrapText="1"/>
    </xf>
    <xf numFmtId="0" fontId="1" fillId="3" borderId="3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horizontal="justify" vertical="top" wrapText="1"/>
    </xf>
    <xf numFmtId="16" fontId="1" fillId="0" borderId="2" xfId="0" applyNumberFormat="1" applyFont="1" applyBorder="1" applyAlignment="1">
      <alignment horizontal="left" vertical="top" wrapText="1"/>
    </xf>
    <xf numFmtId="16" fontId="1" fillId="0" borderId="4" xfId="0" applyNumberFormat="1" applyFont="1" applyBorder="1" applyAlignment="1">
      <alignment horizontal="left" vertical="top" wrapText="1"/>
    </xf>
    <xf numFmtId="16" fontId="1" fillId="0" borderId="3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1"/>
  <sheetViews>
    <sheetView tabSelected="1" topLeftCell="A4" zoomScaleNormal="100" workbookViewId="0">
      <selection activeCell="K3" sqref="K3"/>
    </sheetView>
  </sheetViews>
  <sheetFormatPr defaultColWidth="9.109375" defaultRowHeight="13.2" x14ac:dyDescent="0.25"/>
  <cols>
    <col min="1" max="1" width="32.88671875" style="1" customWidth="1"/>
    <col min="2" max="2" width="25.44140625" style="1" customWidth="1"/>
    <col min="3" max="3" width="20.6640625" style="1" customWidth="1"/>
    <col min="4" max="4" width="18.5546875" style="1" customWidth="1"/>
    <col min="5" max="7" width="23.44140625" style="1" customWidth="1"/>
    <col min="8" max="16384" width="9.109375" style="1"/>
  </cols>
  <sheetData>
    <row r="1" spans="1:7" ht="92.25" customHeight="1" x14ac:dyDescent="0.25">
      <c r="F1" s="161" t="s">
        <v>160</v>
      </c>
      <c r="G1" s="161"/>
    </row>
    <row r="2" spans="1:7" ht="14.25" customHeight="1" x14ac:dyDescent="0.2">
      <c r="D2" s="4"/>
      <c r="E2" s="4"/>
      <c r="F2" s="4"/>
      <c r="G2" s="4"/>
    </row>
    <row r="3" spans="1:7" ht="93" customHeight="1" x14ac:dyDescent="0.25">
      <c r="F3" s="161" t="s">
        <v>94</v>
      </c>
      <c r="G3" s="161"/>
    </row>
    <row r="4" spans="1:7" ht="12.75" x14ac:dyDescent="0.2">
      <c r="A4" s="2"/>
    </row>
    <row r="5" spans="1:7" x14ac:dyDescent="0.25">
      <c r="A5" s="163" t="s">
        <v>0</v>
      </c>
      <c r="B5" s="163"/>
      <c r="C5" s="163"/>
      <c r="D5" s="163"/>
      <c r="E5" s="163"/>
      <c r="F5" s="163"/>
      <c r="G5" s="163"/>
    </row>
    <row r="6" spans="1:7" x14ac:dyDescent="0.25">
      <c r="A6" s="163" t="s">
        <v>1</v>
      </c>
      <c r="B6" s="163"/>
      <c r="C6" s="163"/>
      <c r="D6" s="163"/>
      <c r="E6" s="163"/>
      <c r="F6" s="163"/>
      <c r="G6" s="163"/>
    </row>
    <row r="7" spans="1:7" ht="15" customHeight="1" x14ac:dyDescent="0.25">
      <c r="A7" s="164" t="s">
        <v>52</v>
      </c>
      <c r="B7" s="164"/>
      <c r="C7" s="164"/>
      <c r="D7" s="164"/>
      <c r="E7" s="164"/>
      <c r="F7" s="164"/>
      <c r="G7" s="164"/>
    </row>
    <row r="8" spans="1:7" ht="12.75" x14ac:dyDescent="0.2">
      <c r="A8" s="3"/>
    </row>
    <row r="9" spans="1:7" ht="27" customHeight="1" x14ac:dyDescent="0.25">
      <c r="A9" s="7" t="s">
        <v>2</v>
      </c>
      <c r="B9" s="7" t="s">
        <v>3</v>
      </c>
      <c r="C9" s="7" t="s">
        <v>4</v>
      </c>
      <c r="D9" s="7" t="s">
        <v>5</v>
      </c>
      <c r="E9" s="7" t="s">
        <v>31</v>
      </c>
      <c r="F9" s="7" t="s">
        <v>32</v>
      </c>
      <c r="G9" s="7" t="s">
        <v>33</v>
      </c>
    </row>
    <row r="10" spans="1:7" ht="18.75" customHeight="1" x14ac:dyDescent="0.25">
      <c r="A10" s="149" t="s">
        <v>56</v>
      </c>
      <c r="B10" s="128" t="s">
        <v>86</v>
      </c>
      <c r="C10" s="9" t="s">
        <v>6</v>
      </c>
      <c r="D10" s="10">
        <f>E10+F10+G10</f>
        <v>166417.73699999999</v>
      </c>
      <c r="E10" s="10">
        <f>E11+E12</f>
        <v>34417.57</v>
      </c>
      <c r="F10" s="10">
        <f>F11+F12</f>
        <v>30569.799999999996</v>
      </c>
      <c r="G10" s="10">
        <f t="shared" ref="G10" si="0">G11+G12</f>
        <v>101430.367</v>
      </c>
    </row>
    <row r="11" spans="1:7" ht="38.25" customHeight="1" x14ac:dyDescent="0.25">
      <c r="A11" s="150"/>
      <c r="B11" s="129"/>
      <c r="C11" s="34" t="s">
        <v>53</v>
      </c>
      <c r="D11" s="6">
        <f>E11+F11+G11</f>
        <v>83073.856999999989</v>
      </c>
      <c r="E11" s="24">
        <f>E15+E42+E63+E119</f>
        <v>26691.71</v>
      </c>
      <c r="F11" s="24">
        <f>F15+F42+F63+F119</f>
        <v>28537.199999999997</v>
      </c>
      <c r="G11" s="24">
        <f>G15+G42+G63+G119</f>
        <v>27844.947</v>
      </c>
    </row>
    <row r="12" spans="1:7" ht="18" customHeight="1" x14ac:dyDescent="0.25">
      <c r="A12" s="150"/>
      <c r="B12" s="129"/>
      <c r="C12" s="34" t="s">
        <v>29</v>
      </c>
      <c r="D12" s="6">
        <f>E12+F12+G12</f>
        <v>83343.88</v>
      </c>
      <c r="E12" s="24">
        <f>E64+E120+E16</f>
        <v>7725.86</v>
      </c>
      <c r="F12" s="24">
        <f>F64+F120+F16</f>
        <v>2032.6</v>
      </c>
      <c r="G12" s="24">
        <f>G64+G120+G16</f>
        <v>73585.42</v>
      </c>
    </row>
    <row r="13" spans="1:7" ht="40.5" customHeight="1" x14ac:dyDescent="0.25">
      <c r="A13" s="151"/>
      <c r="B13" s="130"/>
      <c r="C13" s="34" t="s">
        <v>26</v>
      </c>
      <c r="D13" s="6">
        <f t="shared" ref="D13" si="1">E13+F13+G13</f>
        <v>0</v>
      </c>
      <c r="E13" s="24">
        <f t="shared" ref="E13:F13" si="2">E65</f>
        <v>0</v>
      </c>
      <c r="F13" s="14">
        <f t="shared" si="2"/>
        <v>0</v>
      </c>
      <c r="G13" s="14">
        <f>G65</f>
        <v>0</v>
      </c>
    </row>
    <row r="14" spans="1:7" ht="17.25" customHeight="1" x14ac:dyDescent="0.25">
      <c r="A14" s="128" t="s">
        <v>7</v>
      </c>
      <c r="B14" s="138" t="s">
        <v>131</v>
      </c>
      <c r="C14" s="13" t="s">
        <v>6</v>
      </c>
      <c r="D14" s="12">
        <f>E14+F14+G14</f>
        <v>58376.740000000005</v>
      </c>
      <c r="E14" s="16">
        <f>E15+E16</f>
        <v>7236.71</v>
      </c>
      <c r="F14" s="16">
        <f>F15+F16</f>
        <v>10198.369999999999</v>
      </c>
      <c r="G14" s="16">
        <f t="shared" ref="G14" si="3">G15+G16</f>
        <v>40941.660000000003</v>
      </c>
    </row>
    <row r="15" spans="1:7" ht="60.75" customHeight="1" x14ac:dyDescent="0.25">
      <c r="A15" s="129"/>
      <c r="B15" s="138"/>
      <c r="C15" s="57" t="s">
        <v>53</v>
      </c>
      <c r="D15" s="12">
        <f t="shared" ref="D15:D16" si="4">E15+F15+G15</f>
        <v>25425.579999999998</v>
      </c>
      <c r="E15" s="16">
        <f>E18+E20</f>
        <v>7212.17</v>
      </c>
      <c r="F15" s="16">
        <f>F18+F20</f>
        <v>8165.7699999999995</v>
      </c>
      <c r="G15" s="16">
        <f>G18+G20</f>
        <v>10047.64</v>
      </c>
    </row>
    <row r="16" spans="1:7" ht="16.5" customHeight="1" x14ac:dyDescent="0.25">
      <c r="A16" s="130"/>
      <c r="B16" s="72"/>
      <c r="C16" s="73" t="s">
        <v>29</v>
      </c>
      <c r="D16" s="12">
        <f t="shared" si="4"/>
        <v>32951.160000000003</v>
      </c>
      <c r="E16" s="16">
        <f>E21+E28+E40</f>
        <v>24.54</v>
      </c>
      <c r="F16" s="16">
        <f>F21+F40</f>
        <v>2032.6</v>
      </c>
      <c r="G16" s="16">
        <f>G21+G40</f>
        <v>30894.02</v>
      </c>
    </row>
    <row r="17" spans="1:7" ht="22.5" customHeight="1" x14ac:dyDescent="0.25">
      <c r="A17" s="138" t="s">
        <v>46</v>
      </c>
      <c r="B17" s="162" t="s">
        <v>141</v>
      </c>
      <c r="C17" s="15" t="s">
        <v>6</v>
      </c>
      <c r="D17" s="14">
        <f t="shared" ref="D17:D43" si="5">E17+F17+G17</f>
        <v>21496.839999999997</v>
      </c>
      <c r="E17" s="24">
        <f>E18</f>
        <v>6309.79</v>
      </c>
      <c r="F17" s="24">
        <f t="shared" ref="F17:G17" si="6">F18</f>
        <v>7234.9</v>
      </c>
      <c r="G17" s="24">
        <f t="shared" si="6"/>
        <v>7952.15</v>
      </c>
    </row>
    <row r="18" spans="1:7" ht="69" customHeight="1" x14ac:dyDescent="0.25">
      <c r="A18" s="138"/>
      <c r="B18" s="162"/>
      <c r="C18" s="57" t="s">
        <v>53</v>
      </c>
      <c r="D18" s="14">
        <f t="shared" si="5"/>
        <v>21496.839999999997</v>
      </c>
      <c r="E18" s="24">
        <v>6309.79</v>
      </c>
      <c r="F18" s="41">
        <v>7234.9</v>
      </c>
      <c r="G18" s="24">
        <v>7952.15</v>
      </c>
    </row>
    <row r="19" spans="1:7" ht="19.5" customHeight="1" x14ac:dyDescent="0.25">
      <c r="A19" s="128" t="s">
        <v>81</v>
      </c>
      <c r="B19" s="128" t="s">
        <v>93</v>
      </c>
      <c r="C19" s="84" t="s">
        <v>6</v>
      </c>
      <c r="D19" s="14">
        <f t="shared" ref="D19:D28" si="7">E19+F19+G19</f>
        <v>36879.9</v>
      </c>
      <c r="E19" s="24">
        <f>E20+E21</f>
        <v>926.91999999999985</v>
      </c>
      <c r="F19" s="24">
        <f>F20+F21</f>
        <v>2963.4700000000003</v>
      </c>
      <c r="G19" s="24">
        <f>G20+G21</f>
        <v>32989.51</v>
      </c>
    </row>
    <row r="20" spans="1:7" ht="29.25" customHeight="1" x14ac:dyDescent="0.25">
      <c r="A20" s="129"/>
      <c r="B20" s="129"/>
      <c r="C20" s="87" t="s">
        <v>53</v>
      </c>
      <c r="D20" s="6">
        <f t="shared" si="7"/>
        <v>3928.74</v>
      </c>
      <c r="E20" s="24">
        <f>E27+E39+E23+E24</f>
        <v>902.37999999999988</v>
      </c>
      <c r="F20" s="24">
        <f>F27+F39+F23+F24+F30+F33</f>
        <v>930.87000000000012</v>
      </c>
      <c r="G20" s="24">
        <f>G27+G39+G23+G24+G30+G33+G36</f>
        <v>2095.4899999999998</v>
      </c>
    </row>
    <row r="21" spans="1:7" ht="21.75" customHeight="1" x14ac:dyDescent="0.25">
      <c r="A21" s="130"/>
      <c r="B21" s="130"/>
      <c r="C21" s="87" t="s">
        <v>29</v>
      </c>
      <c r="D21" s="6">
        <f t="shared" si="7"/>
        <v>32951.160000000003</v>
      </c>
      <c r="E21" s="24">
        <f>E25</f>
        <v>24.54</v>
      </c>
      <c r="F21" s="24">
        <f>F25+F31</f>
        <v>2032.6</v>
      </c>
      <c r="G21" s="24">
        <f>G25+G31+G37</f>
        <v>30894.02</v>
      </c>
    </row>
    <row r="22" spans="1:7" ht="21.75" customHeight="1" x14ac:dyDescent="0.25">
      <c r="A22" s="128" t="s">
        <v>112</v>
      </c>
      <c r="B22" s="128" t="s">
        <v>84</v>
      </c>
      <c r="C22" s="84" t="s">
        <v>6</v>
      </c>
      <c r="D22" s="14">
        <f t="shared" ref="D22:D25" si="8">E22+F22+G22</f>
        <v>451</v>
      </c>
      <c r="E22" s="24">
        <f>E23+E25+E24</f>
        <v>172.82</v>
      </c>
      <c r="F22" s="24">
        <f t="shared" ref="F22:G22" si="9">F23</f>
        <v>128.18</v>
      </c>
      <c r="G22" s="24">
        <f t="shared" si="9"/>
        <v>150</v>
      </c>
    </row>
    <row r="23" spans="1:7" ht="29.25" customHeight="1" x14ac:dyDescent="0.25">
      <c r="A23" s="129"/>
      <c r="B23" s="129"/>
      <c r="C23" s="87" t="s">
        <v>53</v>
      </c>
      <c r="D23" s="6">
        <f t="shared" si="8"/>
        <v>425.70000000000005</v>
      </c>
      <c r="E23" s="24">
        <v>147.52000000000001</v>
      </c>
      <c r="F23" s="24">
        <v>128.18</v>
      </c>
      <c r="G23" s="24">
        <v>150</v>
      </c>
    </row>
    <row r="24" spans="1:7" ht="42.75" customHeight="1" x14ac:dyDescent="0.25">
      <c r="A24" s="129"/>
      <c r="B24" s="129"/>
      <c r="C24" s="87" t="s">
        <v>75</v>
      </c>
      <c r="D24" s="6">
        <f t="shared" si="8"/>
        <v>0.76</v>
      </c>
      <c r="E24" s="24">
        <v>0.76</v>
      </c>
      <c r="F24" s="24">
        <v>0</v>
      </c>
      <c r="G24" s="24">
        <v>0</v>
      </c>
    </row>
    <row r="25" spans="1:7" ht="21.75" customHeight="1" x14ac:dyDescent="0.25">
      <c r="A25" s="130"/>
      <c r="B25" s="130"/>
      <c r="C25" s="87" t="s">
        <v>29</v>
      </c>
      <c r="D25" s="6">
        <f t="shared" si="8"/>
        <v>24.54</v>
      </c>
      <c r="E25" s="24">
        <v>24.54</v>
      </c>
      <c r="F25" s="24">
        <v>0</v>
      </c>
      <c r="G25" s="24">
        <v>0</v>
      </c>
    </row>
    <row r="26" spans="1:7" ht="21.75" customHeight="1" x14ac:dyDescent="0.25">
      <c r="A26" s="128" t="s">
        <v>111</v>
      </c>
      <c r="B26" s="128" t="s">
        <v>107</v>
      </c>
      <c r="C26" s="84" t="s">
        <v>6</v>
      </c>
      <c r="D26" s="14">
        <f t="shared" si="7"/>
        <v>1400.31</v>
      </c>
      <c r="E26" s="24">
        <f>E27+E28</f>
        <v>460.7</v>
      </c>
      <c r="F26" s="24">
        <f>F27+F28</f>
        <v>469.61</v>
      </c>
      <c r="G26" s="24">
        <f t="shared" ref="G26" si="10">G27</f>
        <v>470</v>
      </c>
    </row>
    <row r="27" spans="1:7" ht="28.5" customHeight="1" x14ac:dyDescent="0.25">
      <c r="A27" s="129"/>
      <c r="B27" s="129"/>
      <c r="C27" s="87" t="s">
        <v>53</v>
      </c>
      <c r="D27" s="6">
        <f t="shared" si="7"/>
        <v>1400.31</v>
      </c>
      <c r="E27" s="24">
        <v>460.7</v>
      </c>
      <c r="F27" s="24">
        <v>469.61</v>
      </c>
      <c r="G27" s="24">
        <v>470</v>
      </c>
    </row>
    <row r="28" spans="1:7" ht="21.75" customHeight="1" x14ac:dyDescent="0.25">
      <c r="A28" s="130"/>
      <c r="B28" s="130"/>
      <c r="C28" s="87" t="s">
        <v>29</v>
      </c>
      <c r="D28" s="6">
        <f t="shared" si="7"/>
        <v>0</v>
      </c>
      <c r="E28" s="14">
        <f>E31+E34</f>
        <v>0</v>
      </c>
      <c r="F28" s="24">
        <v>0</v>
      </c>
      <c r="G28" s="24">
        <v>0</v>
      </c>
    </row>
    <row r="29" spans="1:7" ht="21.75" customHeight="1" x14ac:dyDescent="0.25">
      <c r="A29" s="131" t="s">
        <v>109</v>
      </c>
      <c r="B29" s="131" t="s">
        <v>100</v>
      </c>
      <c r="C29" s="23" t="s">
        <v>6</v>
      </c>
      <c r="D29" s="24">
        <f>E29+F29+G29</f>
        <v>2095.46</v>
      </c>
      <c r="E29" s="24">
        <f>E30+E31</f>
        <v>0</v>
      </c>
      <c r="F29" s="24">
        <f>F30+F31</f>
        <v>2095.46</v>
      </c>
      <c r="G29" s="24">
        <f t="shared" ref="G29" si="11">G30+G31</f>
        <v>0</v>
      </c>
    </row>
    <row r="30" spans="1:7" ht="27.75" customHeight="1" x14ac:dyDescent="0.25">
      <c r="A30" s="132"/>
      <c r="B30" s="132"/>
      <c r="C30" s="63" t="s">
        <v>75</v>
      </c>
      <c r="D30" s="24">
        <f t="shared" ref="D30:D31" si="12">E30+F30+G30</f>
        <v>62.86</v>
      </c>
      <c r="E30" s="24">
        <v>0</v>
      </c>
      <c r="F30" s="24">
        <v>62.86</v>
      </c>
      <c r="G30" s="24">
        <v>0</v>
      </c>
    </row>
    <row r="31" spans="1:7" ht="29.25" customHeight="1" x14ac:dyDescent="0.25">
      <c r="A31" s="133"/>
      <c r="B31" s="133"/>
      <c r="C31" s="63" t="s">
        <v>27</v>
      </c>
      <c r="D31" s="24">
        <f t="shared" si="12"/>
        <v>2032.6</v>
      </c>
      <c r="E31" s="24">
        <v>0</v>
      </c>
      <c r="F31" s="24">
        <v>2032.6</v>
      </c>
      <c r="G31" s="24">
        <v>0</v>
      </c>
    </row>
    <row r="32" spans="1:7" ht="29.25" customHeight="1" x14ac:dyDescent="0.25">
      <c r="A32" s="131" t="s">
        <v>110</v>
      </c>
      <c r="B32" s="131" t="s">
        <v>100</v>
      </c>
      <c r="C32" s="23" t="s">
        <v>6</v>
      </c>
      <c r="D32" s="24">
        <f>E32+F32+G32</f>
        <v>91.34</v>
      </c>
      <c r="E32" s="24">
        <f>E33+E34</f>
        <v>0</v>
      </c>
      <c r="F32" s="24">
        <f t="shared" ref="F32:G32" si="13">F33+F34</f>
        <v>91.34</v>
      </c>
      <c r="G32" s="24">
        <f t="shared" si="13"/>
        <v>0</v>
      </c>
    </row>
    <row r="33" spans="1:7" ht="29.25" customHeight="1" x14ac:dyDescent="0.25">
      <c r="A33" s="132"/>
      <c r="B33" s="132"/>
      <c r="C33" s="63" t="s">
        <v>53</v>
      </c>
      <c r="D33" s="24">
        <f t="shared" ref="D33:D34" si="14">E33+F33+G33</f>
        <v>91.34</v>
      </c>
      <c r="E33" s="24">
        <v>0</v>
      </c>
      <c r="F33" s="24">
        <v>91.34</v>
      </c>
      <c r="G33" s="24">
        <v>0</v>
      </c>
    </row>
    <row r="34" spans="1:7" ht="29.25" customHeight="1" x14ac:dyDescent="0.25">
      <c r="A34" s="133"/>
      <c r="B34" s="133"/>
      <c r="C34" s="63" t="s">
        <v>27</v>
      </c>
      <c r="D34" s="24">
        <f t="shared" si="14"/>
        <v>0</v>
      </c>
      <c r="E34" s="24">
        <v>0</v>
      </c>
      <c r="F34" s="24">
        <v>0</v>
      </c>
      <c r="G34" s="24">
        <v>0</v>
      </c>
    </row>
    <row r="35" spans="1:7" ht="29.25" customHeight="1" x14ac:dyDescent="0.25">
      <c r="A35" s="131" t="s">
        <v>119</v>
      </c>
      <c r="B35" s="131" t="s">
        <v>92</v>
      </c>
      <c r="C35" s="23" t="s">
        <v>6</v>
      </c>
      <c r="D35" s="24">
        <f>E35+F35+G35</f>
        <v>31849.510000000002</v>
      </c>
      <c r="E35" s="24">
        <f>E36+E37</f>
        <v>0</v>
      </c>
      <c r="F35" s="24">
        <f t="shared" ref="F35:G35" si="15">F36+F37</f>
        <v>0</v>
      </c>
      <c r="G35" s="24">
        <f t="shared" si="15"/>
        <v>31849.510000000002</v>
      </c>
    </row>
    <row r="36" spans="1:7" ht="41.25" customHeight="1" x14ac:dyDescent="0.25">
      <c r="A36" s="132"/>
      <c r="B36" s="132"/>
      <c r="C36" s="63" t="s">
        <v>75</v>
      </c>
      <c r="D36" s="24">
        <f t="shared" ref="D36:D37" si="16">E36+F36+G36</f>
        <v>955.49</v>
      </c>
      <c r="E36" s="24">
        <v>0</v>
      </c>
      <c r="F36" s="24">
        <v>0</v>
      </c>
      <c r="G36" s="24">
        <v>955.49</v>
      </c>
    </row>
    <row r="37" spans="1:7" ht="29.25" customHeight="1" x14ac:dyDescent="0.25">
      <c r="A37" s="133"/>
      <c r="B37" s="133"/>
      <c r="C37" s="63" t="s">
        <v>27</v>
      </c>
      <c r="D37" s="24">
        <f t="shared" si="16"/>
        <v>30894.02</v>
      </c>
      <c r="E37" s="24">
        <v>0</v>
      </c>
      <c r="F37" s="24">
        <v>0</v>
      </c>
      <c r="G37" s="24">
        <v>30894.02</v>
      </c>
    </row>
    <row r="38" spans="1:7" ht="26.25" customHeight="1" x14ac:dyDescent="0.25">
      <c r="A38" s="128" t="s">
        <v>118</v>
      </c>
      <c r="B38" s="128" t="s">
        <v>108</v>
      </c>
      <c r="C38" s="15" t="s">
        <v>6</v>
      </c>
      <c r="D38" s="14">
        <f t="shared" si="5"/>
        <v>992.28</v>
      </c>
      <c r="E38" s="24">
        <f>E39+E40</f>
        <v>293.39999999999998</v>
      </c>
      <c r="F38" s="24">
        <f t="shared" ref="F38" si="17">F39</f>
        <v>178.88</v>
      </c>
      <c r="G38" s="24">
        <f t="shared" ref="G38" si="18">G39</f>
        <v>520</v>
      </c>
    </row>
    <row r="39" spans="1:7" ht="30" customHeight="1" x14ac:dyDescent="0.25">
      <c r="A39" s="129"/>
      <c r="B39" s="129"/>
      <c r="C39" s="57" t="s">
        <v>53</v>
      </c>
      <c r="D39" s="6">
        <f t="shared" si="5"/>
        <v>992.28</v>
      </c>
      <c r="E39" s="24">
        <v>293.39999999999998</v>
      </c>
      <c r="F39" s="24">
        <v>178.88</v>
      </c>
      <c r="G39" s="24">
        <v>520</v>
      </c>
    </row>
    <row r="40" spans="1:7" ht="30" customHeight="1" x14ac:dyDescent="0.25">
      <c r="A40" s="130"/>
      <c r="B40" s="130"/>
      <c r="C40" s="73" t="s">
        <v>29</v>
      </c>
      <c r="D40" s="6">
        <f t="shared" si="5"/>
        <v>0</v>
      </c>
      <c r="E40" s="24"/>
      <c r="F40" s="24">
        <v>0</v>
      </c>
      <c r="G40" s="24">
        <v>0</v>
      </c>
    </row>
    <row r="41" spans="1:7" ht="16.5" customHeight="1" x14ac:dyDescent="0.25">
      <c r="A41" s="138" t="s">
        <v>95</v>
      </c>
      <c r="B41" s="138" t="s">
        <v>131</v>
      </c>
      <c r="C41" s="13" t="s">
        <v>6</v>
      </c>
      <c r="D41" s="12">
        <f t="shared" si="5"/>
        <v>6570.43</v>
      </c>
      <c r="E41" s="16">
        <f>E43+E42</f>
        <v>1740.31</v>
      </c>
      <c r="F41" s="16">
        <f>F43+F42</f>
        <v>3194.12</v>
      </c>
      <c r="G41" s="16">
        <f>G43+G42</f>
        <v>1636</v>
      </c>
    </row>
    <row r="42" spans="1:7" ht="33" customHeight="1" x14ac:dyDescent="0.25">
      <c r="A42" s="138"/>
      <c r="B42" s="138"/>
      <c r="C42" s="87" t="s">
        <v>53</v>
      </c>
      <c r="D42" s="11">
        <f t="shared" ref="D42" si="19">E42+F42+G42</f>
        <v>6570.43</v>
      </c>
      <c r="E42" s="16">
        <f>E45+E48+E51+E54+E46</f>
        <v>1740.31</v>
      </c>
      <c r="F42" s="16">
        <f>F44+F47+F50+F53+F57+F60</f>
        <v>3194.12</v>
      </c>
      <c r="G42" s="16">
        <f>G46+G48+G51+G54+G57</f>
        <v>1636</v>
      </c>
    </row>
    <row r="43" spans="1:7" ht="21.75" customHeight="1" x14ac:dyDescent="0.25">
      <c r="A43" s="138"/>
      <c r="B43" s="138"/>
      <c r="C43" s="63" t="s">
        <v>29</v>
      </c>
      <c r="D43" s="11">
        <f t="shared" si="5"/>
        <v>0</v>
      </c>
      <c r="E43" s="16">
        <f>E49+E52+E55</f>
        <v>0</v>
      </c>
      <c r="F43" s="16">
        <v>0</v>
      </c>
      <c r="G43" s="16">
        <v>0</v>
      </c>
    </row>
    <row r="44" spans="1:7" ht="16.5" customHeight="1" x14ac:dyDescent="0.25">
      <c r="A44" s="128" t="s">
        <v>34</v>
      </c>
      <c r="B44" s="128" t="s">
        <v>131</v>
      </c>
      <c r="C44" s="15" t="s">
        <v>6</v>
      </c>
      <c r="D44" s="14">
        <f>D45+D46</f>
        <v>4853.38</v>
      </c>
      <c r="E44" s="24">
        <f>E45+E46</f>
        <v>1262.05</v>
      </c>
      <c r="F44" s="24">
        <f>F45+F46</f>
        <v>2363.33</v>
      </c>
      <c r="G44" s="24">
        <f>G45+G46</f>
        <v>1228</v>
      </c>
    </row>
    <row r="45" spans="1:7" ht="42.75" customHeight="1" x14ac:dyDescent="0.25">
      <c r="A45" s="129"/>
      <c r="B45" s="129"/>
      <c r="C45" s="57" t="s">
        <v>75</v>
      </c>
      <c r="D45" s="14">
        <f>E45+F45+G45</f>
        <v>60.83</v>
      </c>
      <c r="E45" s="24">
        <v>60.83</v>
      </c>
      <c r="F45" s="24">
        <v>0</v>
      </c>
      <c r="G45" s="24">
        <v>0</v>
      </c>
    </row>
    <row r="46" spans="1:7" ht="32.25" customHeight="1" x14ac:dyDescent="0.25">
      <c r="A46" s="130"/>
      <c r="B46" s="130"/>
      <c r="C46" s="88" t="s">
        <v>82</v>
      </c>
      <c r="D46" s="14">
        <f>E46+F46+G46</f>
        <v>4792.55</v>
      </c>
      <c r="E46" s="24">
        <v>1201.22</v>
      </c>
      <c r="F46" s="24">
        <v>2363.33</v>
      </c>
      <c r="G46" s="24">
        <v>1228</v>
      </c>
    </row>
    <row r="47" spans="1:7" ht="18.75" customHeight="1" x14ac:dyDescent="0.25">
      <c r="A47" s="128" t="s">
        <v>47</v>
      </c>
      <c r="B47" s="128" t="s">
        <v>100</v>
      </c>
      <c r="C47" s="33" t="s">
        <v>6</v>
      </c>
      <c r="D47" s="14">
        <f>E47+F47+G47</f>
        <v>777.59</v>
      </c>
      <c r="E47" s="24">
        <f>E48+E49</f>
        <v>216.9</v>
      </c>
      <c r="F47" s="24">
        <f t="shared" ref="F47:G47" si="20">F48+F49</f>
        <v>315.69</v>
      </c>
      <c r="G47" s="24">
        <f t="shared" si="20"/>
        <v>245</v>
      </c>
    </row>
    <row r="48" spans="1:7" ht="30.75" customHeight="1" x14ac:dyDescent="0.25">
      <c r="A48" s="129"/>
      <c r="B48" s="129"/>
      <c r="C48" s="57" t="s">
        <v>53</v>
      </c>
      <c r="D48" s="14">
        <f t="shared" ref="D48:D49" si="21">E48+F48+G48</f>
        <v>777.59</v>
      </c>
      <c r="E48" s="24">
        <v>216.9</v>
      </c>
      <c r="F48" s="24">
        <v>315.69</v>
      </c>
      <c r="G48" s="24">
        <v>245</v>
      </c>
    </row>
    <row r="49" spans="1:7" ht="26.4" x14ac:dyDescent="0.25">
      <c r="A49" s="130"/>
      <c r="B49" s="130"/>
      <c r="C49" s="56" t="s">
        <v>27</v>
      </c>
      <c r="D49" s="14">
        <f t="shared" si="21"/>
        <v>0</v>
      </c>
      <c r="E49" s="24">
        <v>0</v>
      </c>
      <c r="F49" s="24">
        <v>0</v>
      </c>
      <c r="G49" s="24">
        <v>0</v>
      </c>
    </row>
    <row r="50" spans="1:7" ht="20.25" customHeight="1" x14ac:dyDescent="0.25">
      <c r="A50" s="128" t="s">
        <v>48</v>
      </c>
      <c r="B50" s="128" t="s">
        <v>108</v>
      </c>
      <c r="C50" s="33" t="s">
        <v>6</v>
      </c>
      <c r="D50" s="14">
        <f>E50+F50+G50</f>
        <v>606.76</v>
      </c>
      <c r="E50" s="24">
        <f>E51+E52</f>
        <v>193.76</v>
      </c>
      <c r="F50" s="24">
        <f t="shared" ref="F50:G50" si="22">F51+F52</f>
        <v>250</v>
      </c>
      <c r="G50" s="24">
        <f t="shared" si="22"/>
        <v>163</v>
      </c>
    </row>
    <row r="51" spans="1:7" ht="27.75" customHeight="1" x14ac:dyDescent="0.25">
      <c r="A51" s="129"/>
      <c r="B51" s="129"/>
      <c r="C51" s="57" t="s">
        <v>53</v>
      </c>
      <c r="D51" s="14">
        <f t="shared" ref="D51:D52" si="23">E51+F51+G51</f>
        <v>606.76</v>
      </c>
      <c r="E51" s="24">
        <v>193.76</v>
      </c>
      <c r="F51" s="24">
        <v>250</v>
      </c>
      <c r="G51" s="24">
        <v>163</v>
      </c>
    </row>
    <row r="52" spans="1:7" ht="29.25" customHeight="1" x14ac:dyDescent="0.25">
      <c r="A52" s="130"/>
      <c r="B52" s="130"/>
      <c r="C52" s="56" t="s">
        <v>27</v>
      </c>
      <c r="D52" s="14">
        <f t="shared" si="23"/>
        <v>0</v>
      </c>
      <c r="E52" s="24"/>
      <c r="F52" s="24">
        <v>0</v>
      </c>
      <c r="G52" s="24">
        <v>0</v>
      </c>
    </row>
    <row r="53" spans="1:7" ht="20.25" customHeight="1" x14ac:dyDescent="0.25">
      <c r="A53" s="128" t="s">
        <v>49</v>
      </c>
      <c r="B53" s="128" t="s">
        <v>142</v>
      </c>
      <c r="C53" s="33" t="s">
        <v>6</v>
      </c>
      <c r="D53" s="14">
        <f>E53+F53+G53</f>
        <v>67.599999999999994</v>
      </c>
      <c r="E53" s="24">
        <f>E54+E55</f>
        <v>67.599999999999994</v>
      </c>
      <c r="F53" s="24">
        <f t="shared" ref="F53:G53" si="24">F54+F55</f>
        <v>0</v>
      </c>
      <c r="G53" s="24">
        <f t="shared" si="24"/>
        <v>0</v>
      </c>
    </row>
    <row r="54" spans="1:7" ht="34.5" customHeight="1" x14ac:dyDescent="0.25">
      <c r="A54" s="129"/>
      <c r="B54" s="129"/>
      <c r="C54" s="87" t="s">
        <v>53</v>
      </c>
      <c r="D54" s="14">
        <f t="shared" ref="D54:D55" si="25">E54+F54+G54</f>
        <v>67.599999999999994</v>
      </c>
      <c r="E54" s="24">
        <v>67.599999999999994</v>
      </c>
      <c r="F54" s="24">
        <v>0</v>
      </c>
      <c r="G54" s="24">
        <v>0</v>
      </c>
    </row>
    <row r="55" spans="1:7" ht="29.25" customHeight="1" x14ac:dyDescent="0.25">
      <c r="A55" s="130"/>
      <c r="B55" s="130"/>
      <c r="C55" s="56" t="s">
        <v>27</v>
      </c>
      <c r="D55" s="14">
        <f t="shared" si="25"/>
        <v>0</v>
      </c>
      <c r="E55" s="24">
        <v>0</v>
      </c>
      <c r="F55" s="24">
        <v>0</v>
      </c>
      <c r="G55" s="24">
        <v>0</v>
      </c>
    </row>
    <row r="56" spans="1:7" ht="29.25" customHeight="1" x14ac:dyDescent="0.25">
      <c r="A56" s="128" t="s">
        <v>114</v>
      </c>
      <c r="B56" s="128" t="s">
        <v>141</v>
      </c>
      <c r="C56" s="33" t="s">
        <v>6</v>
      </c>
      <c r="D56" s="14">
        <f>D57+D58</f>
        <v>108.1</v>
      </c>
      <c r="E56" s="24">
        <v>0</v>
      </c>
      <c r="F56" s="24">
        <f>F57+F58</f>
        <v>108.1</v>
      </c>
      <c r="G56" s="24">
        <v>0</v>
      </c>
    </row>
    <row r="57" spans="1:7" ht="29.25" customHeight="1" x14ac:dyDescent="0.25">
      <c r="A57" s="129"/>
      <c r="B57" s="129"/>
      <c r="C57" s="102" t="s">
        <v>53</v>
      </c>
      <c r="D57" s="14">
        <f t="shared" ref="D57:D65" si="26">E57+F57+G57</f>
        <v>108.1</v>
      </c>
      <c r="E57" s="24">
        <v>0</v>
      </c>
      <c r="F57" s="24">
        <v>108.1</v>
      </c>
      <c r="G57" s="24">
        <v>0</v>
      </c>
    </row>
    <row r="58" spans="1:7" ht="29.25" customHeight="1" x14ac:dyDescent="0.25">
      <c r="A58" s="130"/>
      <c r="B58" s="130"/>
      <c r="C58" s="101" t="s">
        <v>27</v>
      </c>
      <c r="D58" s="14">
        <f t="shared" si="26"/>
        <v>0</v>
      </c>
      <c r="E58" s="24">
        <v>0</v>
      </c>
      <c r="F58" s="24">
        <v>0</v>
      </c>
      <c r="G58" s="24">
        <v>0</v>
      </c>
    </row>
    <row r="59" spans="1:7" ht="29.25" customHeight="1" x14ac:dyDescent="0.25">
      <c r="A59" s="128" t="s">
        <v>139</v>
      </c>
      <c r="B59" s="128" t="s">
        <v>117</v>
      </c>
      <c r="C59" s="33" t="s">
        <v>6</v>
      </c>
      <c r="D59" s="14">
        <f>D60+D61</f>
        <v>157</v>
      </c>
      <c r="E59" s="24">
        <v>0</v>
      </c>
      <c r="F59" s="24">
        <f>F60+F61</f>
        <v>157</v>
      </c>
      <c r="G59" s="24">
        <v>0</v>
      </c>
    </row>
    <row r="60" spans="1:7" ht="29.25" customHeight="1" x14ac:dyDescent="0.25">
      <c r="A60" s="129"/>
      <c r="B60" s="129"/>
      <c r="C60" s="122" t="s">
        <v>53</v>
      </c>
      <c r="D60" s="14">
        <f t="shared" ref="D60:D61" si="27">E60+F60+G60</f>
        <v>157</v>
      </c>
      <c r="E60" s="24">
        <v>0</v>
      </c>
      <c r="F60" s="24">
        <v>157</v>
      </c>
      <c r="G60" s="24">
        <v>0</v>
      </c>
    </row>
    <row r="61" spans="1:7" ht="29.25" customHeight="1" x14ac:dyDescent="0.25">
      <c r="A61" s="130"/>
      <c r="B61" s="130"/>
      <c r="C61" s="121" t="s">
        <v>27</v>
      </c>
      <c r="D61" s="14">
        <f t="shared" si="27"/>
        <v>0</v>
      </c>
      <c r="E61" s="24">
        <v>0</v>
      </c>
      <c r="F61" s="24">
        <v>0</v>
      </c>
      <c r="G61" s="24">
        <v>0</v>
      </c>
    </row>
    <row r="62" spans="1:7" ht="17.25" customHeight="1" x14ac:dyDescent="0.25">
      <c r="A62" s="134" t="s">
        <v>35</v>
      </c>
      <c r="B62" s="134" t="s">
        <v>143</v>
      </c>
      <c r="C62" s="33" t="s">
        <v>6</v>
      </c>
      <c r="D62" s="12">
        <f t="shared" ref="D62:F62" si="28">D63+D64</f>
        <v>54096.3</v>
      </c>
      <c r="E62" s="12">
        <f t="shared" si="28"/>
        <v>5549.24</v>
      </c>
      <c r="F62" s="16">
        <f t="shared" si="28"/>
        <v>3974.47</v>
      </c>
      <c r="G62" s="16">
        <f>G63+G64+G65</f>
        <v>44572.590000000004</v>
      </c>
    </row>
    <row r="63" spans="1:7" ht="26.25" customHeight="1" x14ac:dyDescent="0.25">
      <c r="A63" s="135"/>
      <c r="B63" s="135"/>
      <c r="C63" s="57" t="s">
        <v>53</v>
      </c>
      <c r="D63" s="16">
        <f t="shared" ref="D63:E63" si="29">D67+D71+D80+D92+D89+D83+D74+D77+D98+D95+D104+D110+D116+D107+D68+D101+D86+D113</f>
        <v>9437.9100000000017</v>
      </c>
      <c r="E63" s="16">
        <f t="shared" si="29"/>
        <v>3582.2499999999995</v>
      </c>
      <c r="F63" s="16">
        <f>F67+F71+F80+F92+F89+F83+F74+F77+F98+F95+F104+F110+F116+F107+F68+F101+F86+F113</f>
        <v>3974.47</v>
      </c>
      <c r="G63" s="16">
        <f>G67+G71+G80+G92+G89+G83+G74+G77+G98+G95+G104+G110+G116+G86+G101+G107+G113</f>
        <v>1881.1899999999998</v>
      </c>
    </row>
    <row r="64" spans="1:7" ht="27" customHeight="1" x14ac:dyDescent="0.25">
      <c r="A64" s="135"/>
      <c r="B64" s="135"/>
      <c r="C64" s="35" t="s">
        <v>27</v>
      </c>
      <c r="D64" s="12">
        <f t="shared" si="26"/>
        <v>44658.39</v>
      </c>
      <c r="E64" s="16">
        <f>E69+E72+E81+E84+E90+E93+E75+E78</f>
        <v>1966.99</v>
      </c>
      <c r="F64" s="16">
        <f>F69+F72+F81+F84+F90+F93+F75+F78</f>
        <v>0</v>
      </c>
      <c r="G64" s="16">
        <f>G69+G72+G75+G78+G81+G84+G87+G90+G96+G99+G102+G105+G108+G111+G114+G117+G93</f>
        <v>42691.4</v>
      </c>
    </row>
    <row r="65" spans="1:7" ht="32.25" customHeight="1" x14ac:dyDescent="0.25">
      <c r="A65" s="136"/>
      <c r="B65" s="136"/>
      <c r="C65" s="35" t="s">
        <v>28</v>
      </c>
      <c r="D65" s="12">
        <f t="shared" si="26"/>
        <v>0</v>
      </c>
      <c r="E65" s="16">
        <v>0</v>
      </c>
      <c r="F65" s="16">
        <v>0</v>
      </c>
      <c r="G65" s="16">
        <f>G68</f>
        <v>0</v>
      </c>
    </row>
    <row r="66" spans="1:7" ht="12.75" customHeight="1" x14ac:dyDescent="0.25">
      <c r="A66" s="134" t="s">
        <v>153</v>
      </c>
      <c r="B66" s="128" t="s">
        <v>131</v>
      </c>
      <c r="C66" s="15" t="s">
        <v>6</v>
      </c>
      <c r="D66" s="14">
        <f t="shared" ref="D66:D68" si="30">E66+F66+G66</f>
        <v>8601.84</v>
      </c>
      <c r="E66" s="24">
        <f>E67+E69</f>
        <v>469.4</v>
      </c>
      <c r="F66" s="24">
        <f t="shared" ref="F66" si="31">F67</f>
        <v>138.24</v>
      </c>
      <c r="G66" s="24">
        <f>G67+G68+G69</f>
        <v>7994.2</v>
      </c>
    </row>
    <row r="67" spans="1:7" ht="41.25" customHeight="1" x14ac:dyDescent="0.25">
      <c r="A67" s="135"/>
      <c r="B67" s="129"/>
      <c r="C67" s="119" t="s">
        <v>75</v>
      </c>
      <c r="D67" s="14">
        <f t="shared" si="30"/>
        <v>798.22</v>
      </c>
      <c r="E67" s="24">
        <v>469.4</v>
      </c>
      <c r="F67" s="24">
        <v>138.24</v>
      </c>
      <c r="G67" s="24">
        <v>190.58</v>
      </c>
    </row>
    <row r="68" spans="1:7" ht="27.75" customHeight="1" x14ac:dyDescent="0.25">
      <c r="A68" s="135"/>
      <c r="B68" s="129"/>
      <c r="C68" s="120" t="s">
        <v>28</v>
      </c>
      <c r="D68" s="14">
        <f t="shared" si="30"/>
        <v>0</v>
      </c>
      <c r="E68" s="24">
        <v>0</v>
      </c>
      <c r="F68" s="24">
        <v>0</v>
      </c>
      <c r="G68" s="24">
        <v>0</v>
      </c>
    </row>
    <row r="69" spans="1:7" ht="27" customHeight="1" x14ac:dyDescent="0.25">
      <c r="A69" s="136"/>
      <c r="B69" s="130"/>
      <c r="C69" s="44" t="s">
        <v>27</v>
      </c>
      <c r="D69" s="14">
        <f>E69+F69+G69</f>
        <v>7803.62</v>
      </c>
      <c r="E69" s="24">
        <v>0</v>
      </c>
      <c r="F69" s="24">
        <v>0</v>
      </c>
      <c r="G69" s="24">
        <v>7803.62</v>
      </c>
    </row>
    <row r="70" spans="1:7" ht="15.75" customHeight="1" x14ac:dyDescent="0.25">
      <c r="A70" s="134" t="s">
        <v>146</v>
      </c>
      <c r="B70" s="131" t="s">
        <v>144</v>
      </c>
      <c r="C70" s="54" t="s">
        <v>6</v>
      </c>
      <c r="D70" s="14">
        <f>E70+F70+G70</f>
        <v>430.11</v>
      </c>
      <c r="E70" s="24">
        <f>E71+E72</f>
        <v>113.11</v>
      </c>
      <c r="F70" s="24">
        <f>F71+F72</f>
        <v>157</v>
      </c>
      <c r="G70" s="24">
        <f>G71+G72</f>
        <v>160</v>
      </c>
    </row>
    <row r="71" spans="1:7" ht="27" customHeight="1" x14ac:dyDescent="0.25">
      <c r="A71" s="135"/>
      <c r="B71" s="132"/>
      <c r="C71" s="57" t="s">
        <v>53</v>
      </c>
      <c r="D71" s="14">
        <f t="shared" ref="D71:D72" si="32">E71+F71+G71</f>
        <v>430.11</v>
      </c>
      <c r="E71" s="24">
        <v>113.11</v>
      </c>
      <c r="F71" s="24">
        <v>157</v>
      </c>
      <c r="G71" s="24">
        <f>110+50</f>
        <v>160</v>
      </c>
    </row>
    <row r="72" spans="1:7" ht="41.25" customHeight="1" x14ac:dyDescent="0.25">
      <c r="A72" s="136"/>
      <c r="B72" s="133"/>
      <c r="C72" s="56" t="s">
        <v>27</v>
      </c>
      <c r="D72" s="14">
        <f t="shared" si="32"/>
        <v>0</v>
      </c>
      <c r="E72" s="24">
        <v>0</v>
      </c>
      <c r="F72" s="24">
        <v>0</v>
      </c>
      <c r="G72" s="24">
        <v>0</v>
      </c>
    </row>
    <row r="73" spans="1:7" ht="17.25" customHeight="1" x14ac:dyDescent="0.25">
      <c r="A73" s="144" t="s">
        <v>101</v>
      </c>
      <c r="B73" s="128" t="s">
        <v>131</v>
      </c>
      <c r="C73" s="84" t="s">
        <v>6</v>
      </c>
      <c r="D73" s="14">
        <f t="shared" ref="D73:D81" si="33">E73+F73+G73</f>
        <v>2345.46</v>
      </c>
      <c r="E73" s="24">
        <f>E74+E75</f>
        <v>2345.46</v>
      </c>
      <c r="F73" s="24">
        <v>0</v>
      </c>
      <c r="G73" s="24">
        <v>0</v>
      </c>
    </row>
    <row r="74" spans="1:7" ht="27" customHeight="1" x14ac:dyDescent="0.25">
      <c r="A74" s="144"/>
      <c r="B74" s="129"/>
      <c r="C74" s="87" t="s">
        <v>53</v>
      </c>
      <c r="D74" s="14">
        <f t="shared" si="33"/>
        <v>378.47</v>
      </c>
      <c r="E74" s="24">
        <f>232.47+146</f>
        <v>378.47</v>
      </c>
      <c r="F74" s="24">
        <v>0</v>
      </c>
      <c r="G74" s="24">
        <v>0</v>
      </c>
    </row>
    <row r="75" spans="1:7" ht="27" customHeight="1" x14ac:dyDescent="0.25">
      <c r="A75" s="144"/>
      <c r="B75" s="130"/>
      <c r="C75" s="85" t="s">
        <v>27</v>
      </c>
      <c r="D75" s="14">
        <f t="shared" si="33"/>
        <v>1966.99</v>
      </c>
      <c r="E75" s="24">
        <v>1966.99</v>
      </c>
      <c r="F75" s="24">
        <v>0</v>
      </c>
      <c r="G75" s="24">
        <v>0</v>
      </c>
    </row>
    <row r="76" spans="1:7" ht="13.5" customHeight="1" x14ac:dyDescent="0.25">
      <c r="A76" s="134" t="s">
        <v>102</v>
      </c>
      <c r="B76" s="128" t="s">
        <v>117</v>
      </c>
      <c r="C76" s="84" t="s">
        <v>6</v>
      </c>
      <c r="D76" s="14">
        <f t="shared" si="33"/>
        <v>335.43</v>
      </c>
      <c r="E76" s="24">
        <f>E77+E78</f>
        <v>335.43</v>
      </c>
      <c r="F76" s="24">
        <v>0</v>
      </c>
      <c r="G76" s="24">
        <v>0</v>
      </c>
    </row>
    <row r="77" spans="1:7" ht="27" customHeight="1" x14ac:dyDescent="0.25">
      <c r="A77" s="135"/>
      <c r="B77" s="129"/>
      <c r="C77" s="87" t="s">
        <v>53</v>
      </c>
      <c r="D77" s="14">
        <f t="shared" si="33"/>
        <v>335.43</v>
      </c>
      <c r="E77" s="24">
        <v>335.43</v>
      </c>
      <c r="F77" s="24">
        <v>0</v>
      </c>
      <c r="G77" s="24">
        <v>0</v>
      </c>
    </row>
    <row r="78" spans="1:7" ht="27" customHeight="1" x14ac:dyDescent="0.25">
      <c r="A78" s="136"/>
      <c r="B78" s="130"/>
      <c r="C78" s="85" t="s">
        <v>27</v>
      </c>
      <c r="D78" s="14">
        <f t="shared" si="33"/>
        <v>0</v>
      </c>
      <c r="E78" s="24">
        <v>0</v>
      </c>
      <c r="F78" s="24">
        <v>0</v>
      </c>
      <c r="G78" s="24">
        <v>0</v>
      </c>
    </row>
    <row r="79" spans="1:7" ht="17.25" customHeight="1" x14ac:dyDescent="0.25">
      <c r="A79" s="134" t="s">
        <v>103</v>
      </c>
      <c r="B79" s="128" t="s">
        <v>117</v>
      </c>
      <c r="C79" s="74" t="s">
        <v>6</v>
      </c>
      <c r="D79" s="14">
        <f t="shared" si="33"/>
        <v>65</v>
      </c>
      <c r="E79" s="24">
        <f>E80+E81</f>
        <v>65</v>
      </c>
      <c r="F79" s="24">
        <v>0</v>
      </c>
      <c r="G79" s="24">
        <v>0</v>
      </c>
    </row>
    <row r="80" spans="1:7" ht="27" customHeight="1" x14ac:dyDescent="0.25">
      <c r="A80" s="135"/>
      <c r="B80" s="129"/>
      <c r="C80" s="73" t="s">
        <v>53</v>
      </c>
      <c r="D80" s="14">
        <f t="shared" si="33"/>
        <v>65</v>
      </c>
      <c r="E80" s="24">
        <v>65</v>
      </c>
      <c r="F80" s="24">
        <v>0</v>
      </c>
      <c r="G80" s="24">
        <v>0</v>
      </c>
    </row>
    <row r="81" spans="1:7" ht="27" customHeight="1" x14ac:dyDescent="0.25">
      <c r="A81" s="136"/>
      <c r="B81" s="130"/>
      <c r="C81" s="75" t="s">
        <v>27</v>
      </c>
      <c r="D81" s="14">
        <f t="shared" si="33"/>
        <v>0</v>
      </c>
      <c r="E81" s="24">
        <v>0</v>
      </c>
      <c r="F81" s="24">
        <v>0</v>
      </c>
      <c r="G81" s="24">
        <v>0</v>
      </c>
    </row>
    <row r="82" spans="1:7" ht="14.25" customHeight="1" x14ac:dyDescent="0.25">
      <c r="A82" s="134" t="s">
        <v>120</v>
      </c>
      <c r="B82" s="128" t="s">
        <v>100</v>
      </c>
      <c r="C82" s="84" t="s">
        <v>6</v>
      </c>
      <c r="D82" s="14">
        <f t="shared" ref="D82:D83" si="34">E82+F82+G82</f>
        <v>623.66999999999996</v>
      </c>
      <c r="E82" s="24">
        <f>E83+E84</f>
        <v>11.67</v>
      </c>
      <c r="F82" s="24">
        <f t="shared" ref="F82" si="35">F83</f>
        <v>0</v>
      </c>
      <c r="G82" s="24">
        <f>G83</f>
        <v>612</v>
      </c>
    </row>
    <row r="83" spans="1:7" ht="27" customHeight="1" x14ac:dyDescent="0.25">
      <c r="A83" s="135"/>
      <c r="B83" s="129"/>
      <c r="C83" s="87" t="s">
        <v>53</v>
      </c>
      <c r="D83" s="14">
        <f t="shared" si="34"/>
        <v>623.66999999999996</v>
      </c>
      <c r="E83" s="24">
        <v>11.67</v>
      </c>
      <c r="F83" s="24">
        <v>0</v>
      </c>
      <c r="G83" s="24">
        <v>612</v>
      </c>
    </row>
    <row r="84" spans="1:7" ht="27" customHeight="1" x14ac:dyDescent="0.25">
      <c r="A84" s="136"/>
      <c r="B84" s="130"/>
      <c r="C84" s="85" t="s">
        <v>27</v>
      </c>
      <c r="D84" s="14">
        <f>E84+F84+G84</f>
        <v>0</v>
      </c>
      <c r="E84" s="24">
        <v>0</v>
      </c>
      <c r="F84" s="24">
        <v>0</v>
      </c>
      <c r="G84" s="24">
        <v>0</v>
      </c>
    </row>
    <row r="85" spans="1:7" ht="27" customHeight="1" x14ac:dyDescent="0.25">
      <c r="A85" s="134" t="s">
        <v>121</v>
      </c>
      <c r="B85" s="128" t="s">
        <v>117</v>
      </c>
      <c r="C85" s="116" t="s">
        <v>6</v>
      </c>
      <c r="D85" s="14">
        <f t="shared" ref="D85:D86" si="36">E85+F85+G85</f>
        <v>469.76</v>
      </c>
      <c r="E85" s="24">
        <f>E86+E87</f>
        <v>0</v>
      </c>
      <c r="F85" s="24">
        <f t="shared" ref="F85" si="37">F86</f>
        <v>0</v>
      </c>
      <c r="G85" s="24">
        <f>G86</f>
        <v>469.76</v>
      </c>
    </row>
    <row r="86" spans="1:7" ht="27" customHeight="1" x14ac:dyDescent="0.25">
      <c r="A86" s="135"/>
      <c r="B86" s="129"/>
      <c r="C86" s="115" t="s">
        <v>53</v>
      </c>
      <c r="D86" s="14">
        <f t="shared" si="36"/>
        <v>469.76</v>
      </c>
      <c r="E86" s="24">
        <v>0</v>
      </c>
      <c r="F86" s="24">
        <v>0</v>
      </c>
      <c r="G86" s="24">
        <v>469.76</v>
      </c>
    </row>
    <row r="87" spans="1:7" ht="27" customHeight="1" x14ac:dyDescent="0.25">
      <c r="A87" s="136"/>
      <c r="B87" s="130"/>
      <c r="C87" s="117" t="s">
        <v>27</v>
      </c>
      <c r="D87" s="14">
        <f>E87+F87+G87</f>
        <v>0</v>
      </c>
      <c r="E87" s="24">
        <v>0</v>
      </c>
      <c r="F87" s="24">
        <v>0</v>
      </c>
      <c r="G87" s="24">
        <v>0</v>
      </c>
    </row>
    <row r="88" spans="1:7" ht="24.75" customHeight="1" x14ac:dyDescent="0.25">
      <c r="A88" s="134" t="s">
        <v>145</v>
      </c>
      <c r="B88" s="128" t="s">
        <v>83</v>
      </c>
      <c r="C88" s="79" t="s">
        <v>6</v>
      </c>
      <c r="D88" s="14">
        <f t="shared" ref="D88:D89" si="38">E88+F88+G88</f>
        <v>183.48</v>
      </c>
      <c r="E88" s="24">
        <f>E89+E90</f>
        <v>6.98</v>
      </c>
      <c r="F88" s="24">
        <f t="shared" ref="F88" si="39">F89</f>
        <v>9</v>
      </c>
      <c r="G88" s="24">
        <f>G89</f>
        <v>167.5</v>
      </c>
    </row>
    <row r="89" spans="1:7" ht="35.25" customHeight="1" x14ac:dyDescent="0.25">
      <c r="A89" s="135"/>
      <c r="B89" s="129"/>
      <c r="C89" s="81" t="s">
        <v>53</v>
      </c>
      <c r="D89" s="14">
        <f t="shared" si="38"/>
        <v>183.48</v>
      </c>
      <c r="E89" s="24">
        <v>6.98</v>
      </c>
      <c r="F89" s="24">
        <v>9</v>
      </c>
      <c r="G89" s="24">
        <v>167.5</v>
      </c>
    </row>
    <row r="90" spans="1:7" ht="51" customHeight="1" x14ac:dyDescent="0.25">
      <c r="A90" s="136"/>
      <c r="B90" s="130"/>
      <c r="C90" s="80" t="s">
        <v>27</v>
      </c>
      <c r="D90" s="14">
        <f>E90+F90+G90</f>
        <v>0</v>
      </c>
      <c r="E90" s="24">
        <v>0</v>
      </c>
      <c r="F90" s="24">
        <v>0</v>
      </c>
      <c r="G90" s="24">
        <v>0</v>
      </c>
    </row>
    <row r="91" spans="1:7" ht="15" customHeight="1" x14ac:dyDescent="0.25">
      <c r="A91" s="134" t="s">
        <v>154</v>
      </c>
      <c r="B91" s="128" t="s">
        <v>92</v>
      </c>
      <c r="C91" s="74" t="s">
        <v>6</v>
      </c>
      <c r="D91" s="14">
        <f>E91+F91+G91</f>
        <v>4657.4400000000005</v>
      </c>
      <c r="E91" s="24">
        <f>E92</f>
        <v>2202.19</v>
      </c>
      <c r="F91" s="24">
        <f t="shared" ref="F91:G91" si="40">F92</f>
        <v>2455.25</v>
      </c>
      <c r="G91" s="24">
        <f t="shared" si="40"/>
        <v>0</v>
      </c>
    </row>
    <row r="92" spans="1:7" ht="27" customHeight="1" x14ac:dyDescent="0.25">
      <c r="A92" s="135"/>
      <c r="B92" s="129"/>
      <c r="C92" s="73" t="s">
        <v>53</v>
      </c>
      <c r="D92" s="14">
        <f t="shared" ref="D92:D101" si="41">E92+F92+G92</f>
        <v>4657.4400000000005</v>
      </c>
      <c r="E92" s="24">
        <v>2202.19</v>
      </c>
      <c r="F92" s="24">
        <v>2455.25</v>
      </c>
      <c r="G92" s="24">
        <v>0</v>
      </c>
    </row>
    <row r="93" spans="1:7" ht="27" customHeight="1" x14ac:dyDescent="0.25">
      <c r="A93" s="136"/>
      <c r="B93" s="130"/>
      <c r="C93" s="75" t="s">
        <v>27</v>
      </c>
      <c r="D93" s="14">
        <f t="shared" si="41"/>
        <v>0</v>
      </c>
      <c r="E93" s="24">
        <v>0</v>
      </c>
      <c r="F93" s="24">
        <v>0</v>
      </c>
      <c r="G93" s="24">
        <v>0</v>
      </c>
    </row>
    <row r="94" spans="1:7" ht="27" customHeight="1" x14ac:dyDescent="0.25">
      <c r="A94" s="134" t="s">
        <v>122</v>
      </c>
      <c r="B94" s="128" t="s">
        <v>92</v>
      </c>
      <c r="C94" s="104" t="s">
        <v>6</v>
      </c>
      <c r="D94" s="14">
        <f>E94+F94+G94</f>
        <v>35169.129999999997</v>
      </c>
      <c r="E94" s="24">
        <f>E95</f>
        <v>0</v>
      </c>
      <c r="F94" s="24">
        <f t="shared" ref="F94" si="42">F95</f>
        <v>0</v>
      </c>
      <c r="G94" s="24">
        <f>G95+G96</f>
        <v>35169.129999999997</v>
      </c>
    </row>
    <row r="95" spans="1:7" ht="39" customHeight="1" x14ac:dyDescent="0.25">
      <c r="A95" s="135"/>
      <c r="B95" s="129"/>
      <c r="C95" s="103" t="s">
        <v>75</v>
      </c>
      <c r="D95" s="14">
        <f t="shared" ref="D95:D96" si="43">E95+F95+G95</f>
        <v>281.35000000000002</v>
      </c>
      <c r="E95" s="24">
        <v>0</v>
      </c>
      <c r="F95" s="24">
        <v>0</v>
      </c>
      <c r="G95" s="24">
        <v>281.35000000000002</v>
      </c>
    </row>
    <row r="96" spans="1:7" ht="27" customHeight="1" x14ac:dyDescent="0.25">
      <c r="A96" s="136"/>
      <c r="B96" s="130"/>
      <c r="C96" s="105" t="s">
        <v>27</v>
      </c>
      <c r="D96" s="14">
        <f t="shared" si="43"/>
        <v>34887.78</v>
      </c>
      <c r="E96" s="24">
        <v>0</v>
      </c>
      <c r="F96" s="24">
        <v>0</v>
      </c>
      <c r="G96" s="24">
        <v>34887.78</v>
      </c>
    </row>
    <row r="97" spans="1:7" ht="27" customHeight="1" x14ac:dyDescent="0.25">
      <c r="A97" s="134" t="s">
        <v>123</v>
      </c>
      <c r="B97" s="128" t="s">
        <v>131</v>
      </c>
      <c r="C97" s="96" t="s">
        <v>6</v>
      </c>
      <c r="D97" s="14">
        <f t="shared" si="41"/>
        <v>20.399999999999999</v>
      </c>
      <c r="E97" s="24">
        <f>E98+E99</f>
        <v>0</v>
      </c>
      <c r="F97" s="24">
        <f t="shared" ref="F97" si="44">F98</f>
        <v>20.399999999999999</v>
      </c>
      <c r="G97" s="24">
        <f>G98</f>
        <v>0</v>
      </c>
    </row>
    <row r="98" spans="1:7" ht="27" customHeight="1" x14ac:dyDescent="0.25">
      <c r="A98" s="135"/>
      <c r="B98" s="129"/>
      <c r="C98" s="95" t="s">
        <v>53</v>
      </c>
      <c r="D98" s="14">
        <f t="shared" si="41"/>
        <v>20.399999999999999</v>
      </c>
      <c r="E98" s="24">
        <v>0</v>
      </c>
      <c r="F98" s="24">
        <v>20.399999999999999</v>
      </c>
      <c r="G98" s="24">
        <v>0</v>
      </c>
    </row>
    <row r="99" spans="1:7" ht="27" customHeight="1" x14ac:dyDescent="0.25">
      <c r="A99" s="136"/>
      <c r="B99" s="130"/>
      <c r="C99" s="97" t="s">
        <v>27</v>
      </c>
      <c r="D99" s="14">
        <f>E99+F99+G99</f>
        <v>0</v>
      </c>
      <c r="E99" s="24">
        <v>0</v>
      </c>
      <c r="F99" s="24">
        <v>0</v>
      </c>
      <c r="G99" s="24">
        <v>0</v>
      </c>
    </row>
    <row r="100" spans="1:7" ht="27" customHeight="1" x14ac:dyDescent="0.25">
      <c r="A100" s="134" t="s">
        <v>124</v>
      </c>
      <c r="B100" s="128" t="s">
        <v>117</v>
      </c>
      <c r="C100" s="99" t="s">
        <v>6</v>
      </c>
      <c r="D100" s="14">
        <f t="shared" si="41"/>
        <v>1177.83</v>
      </c>
      <c r="E100" s="24">
        <f>E101+E102</f>
        <v>0</v>
      </c>
      <c r="F100" s="24">
        <f t="shared" ref="F100" si="45">F101</f>
        <v>1177.83</v>
      </c>
      <c r="G100" s="24">
        <f>G101</f>
        <v>0</v>
      </c>
    </row>
    <row r="101" spans="1:7" ht="27" customHeight="1" x14ac:dyDescent="0.25">
      <c r="A101" s="135"/>
      <c r="B101" s="129"/>
      <c r="C101" s="98" t="s">
        <v>53</v>
      </c>
      <c r="D101" s="14">
        <f t="shared" si="41"/>
        <v>1177.83</v>
      </c>
      <c r="E101" s="24">
        <v>0</v>
      </c>
      <c r="F101" s="24">
        <v>1177.83</v>
      </c>
      <c r="G101" s="24">
        <v>0</v>
      </c>
    </row>
    <row r="102" spans="1:7" ht="27" customHeight="1" x14ac:dyDescent="0.25">
      <c r="A102" s="136"/>
      <c r="B102" s="130"/>
      <c r="C102" s="100" t="s">
        <v>27</v>
      </c>
      <c r="D102" s="14">
        <f>E102+F102+G102</f>
        <v>0</v>
      </c>
      <c r="E102" s="24">
        <v>0</v>
      </c>
      <c r="F102" s="24">
        <v>0</v>
      </c>
      <c r="G102" s="24">
        <v>0</v>
      </c>
    </row>
    <row r="103" spans="1:7" ht="27" customHeight="1" x14ac:dyDescent="0.25">
      <c r="A103" s="134" t="s">
        <v>125</v>
      </c>
      <c r="B103" s="128" t="s">
        <v>117</v>
      </c>
      <c r="C103" s="107" t="s">
        <v>6</v>
      </c>
      <c r="D103" s="14">
        <f t="shared" ref="D103:D110" si="46">E103+F103+G103</f>
        <v>0</v>
      </c>
      <c r="E103" s="24">
        <f>E104+E105</f>
        <v>0</v>
      </c>
      <c r="F103" s="24">
        <v>0</v>
      </c>
      <c r="G103" s="24">
        <f>G104</f>
        <v>0</v>
      </c>
    </row>
    <row r="104" spans="1:7" ht="41.25" customHeight="1" x14ac:dyDescent="0.25">
      <c r="A104" s="135"/>
      <c r="B104" s="129"/>
      <c r="C104" s="109" t="s">
        <v>75</v>
      </c>
      <c r="D104" s="14">
        <f t="shared" si="46"/>
        <v>0</v>
      </c>
      <c r="E104" s="24">
        <v>0</v>
      </c>
      <c r="F104" s="24">
        <v>0</v>
      </c>
      <c r="G104" s="24">
        <v>0</v>
      </c>
    </row>
    <row r="105" spans="1:7" ht="27" customHeight="1" x14ac:dyDescent="0.25">
      <c r="A105" s="136"/>
      <c r="B105" s="130"/>
      <c r="C105" s="108" t="s">
        <v>27</v>
      </c>
      <c r="D105" s="14">
        <f t="shared" si="46"/>
        <v>0</v>
      </c>
      <c r="E105" s="24">
        <v>0</v>
      </c>
      <c r="F105" s="24">
        <v>0</v>
      </c>
      <c r="G105" s="24">
        <v>0</v>
      </c>
    </row>
    <row r="106" spans="1:7" ht="27" customHeight="1" x14ac:dyDescent="0.25">
      <c r="A106" s="134" t="s">
        <v>126</v>
      </c>
      <c r="B106" s="128" t="s">
        <v>100</v>
      </c>
      <c r="C106" s="110" t="s">
        <v>6</v>
      </c>
      <c r="D106" s="14">
        <f t="shared" ref="D106:D108" si="47">E106+F106+G106</f>
        <v>0</v>
      </c>
      <c r="E106" s="24">
        <f>E107+E108</f>
        <v>0</v>
      </c>
      <c r="F106" s="24">
        <v>0</v>
      </c>
      <c r="G106" s="24">
        <f>G107</f>
        <v>0</v>
      </c>
    </row>
    <row r="107" spans="1:7" ht="27" customHeight="1" x14ac:dyDescent="0.25">
      <c r="A107" s="135"/>
      <c r="B107" s="129"/>
      <c r="C107" s="112" t="s">
        <v>75</v>
      </c>
      <c r="D107" s="14">
        <f t="shared" si="47"/>
        <v>0</v>
      </c>
      <c r="E107" s="24">
        <v>0</v>
      </c>
      <c r="F107" s="24">
        <v>0</v>
      </c>
      <c r="G107" s="24">
        <v>0</v>
      </c>
    </row>
    <row r="108" spans="1:7" ht="27" customHeight="1" x14ac:dyDescent="0.25">
      <c r="A108" s="136"/>
      <c r="B108" s="130"/>
      <c r="C108" s="111" t="s">
        <v>27</v>
      </c>
      <c r="D108" s="14">
        <f t="shared" si="47"/>
        <v>0</v>
      </c>
      <c r="E108" s="24">
        <v>0</v>
      </c>
      <c r="F108" s="24">
        <v>0</v>
      </c>
      <c r="G108" s="24">
        <v>0</v>
      </c>
    </row>
    <row r="109" spans="1:7" ht="27" customHeight="1" x14ac:dyDescent="0.25">
      <c r="A109" s="134" t="s">
        <v>127</v>
      </c>
      <c r="B109" s="128" t="s">
        <v>117</v>
      </c>
      <c r="C109" s="107" t="s">
        <v>6</v>
      </c>
      <c r="D109" s="14">
        <f t="shared" si="46"/>
        <v>0</v>
      </c>
      <c r="E109" s="24">
        <f>E110+E111</f>
        <v>0</v>
      </c>
      <c r="F109" s="24">
        <f t="shared" ref="F109" si="48">F110</f>
        <v>0</v>
      </c>
      <c r="G109" s="24">
        <f>G110</f>
        <v>0</v>
      </c>
    </row>
    <row r="110" spans="1:7" ht="27" customHeight="1" x14ac:dyDescent="0.25">
      <c r="A110" s="135"/>
      <c r="B110" s="129"/>
      <c r="C110" s="109" t="s">
        <v>53</v>
      </c>
      <c r="D110" s="14">
        <f t="shared" si="46"/>
        <v>0</v>
      </c>
      <c r="E110" s="24">
        <v>0</v>
      </c>
      <c r="F110" s="24">
        <v>0</v>
      </c>
      <c r="G110" s="24">
        <v>0</v>
      </c>
    </row>
    <row r="111" spans="1:7" ht="27" customHeight="1" x14ac:dyDescent="0.25">
      <c r="A111" s="136"/>
      <c r="B111" s="130"/>
      <c r="C111" s="108" t="s">
        <v>27</v>
      </c>
      <c r="D111" s="14">
        <f>E111+F111+G111</f>
        <v>0</v>
      </c>
      <c r="E111" s="24">
        <v>0</v>
      </c>
      <c r="F111" s="24">
        <v>0</v>
      </c>
      <c r="G111" s="24">
        <v>0</v>
      </c>
    </row>
    <row r="112" spans="1:7" ht="27" customHeight="1" x14ac:dyDescent="0.25">
      <c r="A112" s="134" t="s">
        <v>128</v>
      </c>
      <c r="B112" s="128" t="s">
        <v>107</v>
      </c>
      <c r="C112" s="116" t="s">
        <v>6</v>
      </c>
      <c r="D112" s="14">
        <f t="shared" ref="D112:D113" si="49">E112+F112+G112</f>
        <v>0</v>
      </c>
      <c r="E112" s="24">
        <f>E113+E114</f>
        <v>0</v>
      </c>
      <c r="F112" s="24">
        <f t="shared" ref="F112" si="50">F113</f>
        <v>0</v>
      </c>
      <c r="G112" s="24">
        <f>G113</f>
        <v>0</v>
      </c>
    </row>
    <row r="113" spans="1:7" ht="27" customHeight="1" x14ac:dyDescent="0.25">
      <c r="A113" s="135"/>
      <c r="B113" s="129"/>
      <c r="C113" s="115" t="s">
        <v>53</v>
      </c>
      <c r="D113" s="14">
        <f t="shared" si="49"/>
        <v>0</v>
      </c>
      <c r="E113" s="24">
        <v>0</v>
      </c>
      <c r="F113" s="24">
        <v>0</v>
      </c>
      <c r="G113" s="24">
        <v>0</v>
      </c>
    </row>
    <row r="114" spans="1:7" ht="27" customHeight="1" x14ac:dyDescent="0.25">
      <c r="A114" s="136"/>
      <c r="B114" s="130"/>
      <c r="C114" s="117" t="s">
        <v>27</v>
      </c>
      <c r="D114" s="14">
        <f>E114+F114+G114</f>
        <v>0</v>
      </c>
      <c r="E114" s="24">
        <v>0</v>
      </c>
      <c r="F114" s="24">
        <v>0</v>
      </c>
      <c r="G114" s="24">
        <v>0</v>
      </c>
    </row>
    <row r="115" spans="1:7" ht="27" customHeight="1" x14ac:dyDescent="0.25">
      <c r="A115" s="134" t="s">
        <v>129</v>
      </c>
      <c r="B115" s="128" t="s">
        <v>100</v>
      </c>
      <c r="C115" s="107" t="s">
        <v>6</v>
      </c>
      <c r="D115" s="14">
        <f t="shared" ref="D115:D116" si="51">E115+F115+G115</f>
        <v>16.75</v>
      </c>
      <c r="E115" s="24">
        <f>E116+E117</f>
        <v>0</v>
      </c>
      <c r="F115" s="24">
        <f t="shared" ref="F115" si="52">F116</f>
        <v>16.75</v>
      </c>
      <c r="G115" s="24">
        <f>G116</f>
        <v>0</v>
      </c>
    </row>
    <row r="116" spans="1:7" ht="27" customHeight="1" x14ac:dyDescent="0.25">
      <c r="A116" s="135"/>
      <c r="B116" s="129"/>
      <c r="C116" s="109" t="s">
        <v>53</v>
      </c>
      <c r="D116" s="14">
        <f t="shared" si="51"/>
        <v>16.75</v>
      </c>
      <c r="E116" s="24">
        <v>0</v>
      </c>
      <c r="F116" s="24">
        <v>16.75</v>
      </c>
      <c r="G116" s="24">
        <v>0</v>
      </c>
    </row>
    <row r="117" spans="1:7" ht="27" customHeight="1" x14ac:dyDescent="0.25">
      <c r="A117" s="136"/>
      <c r="B117" s="130"/>
      <c r="C117" s="108" t="s">
        <v>27</v>
      </c>
      <c r="D117" s="14">
        <f>E117+F117+G117</f>
        <v>0</v>
      </c>
      <c r="E117" s="24">
        <v>0</v>
      </c>
      <c r="F117" s="24">
        <v>0</v>
      </c>
      <c r="G117" s="24">
        <v>0</v>
      </c>
    </row>
    <row r="118" spans="1:7" ht="18" customHeight="1" x14ac:dyDescent="0.25">
      <c r="A118" s="128" t="s">
        <v>36</v>
      </c>
      <c r="B118" s="128" t="s">
        <v>147</v>
      </c>
      <c r="C118" s="54" t="s">
        <v>6</v>
      </c>
      <c r="D118" s="14">
        <f>E118+F118+G118</f>
        <v>47374.267000000007</v>
      </c>
      <c r="E118" s="24">
        <f>E119+E120</f>
        <v>19891.310000000001</v>
      </c>
      <c r="F118" s="24">
        <f t="shared" ref="F118:G118" si="53">F119+F120</f>
        <v>13202.84</v>
      </c>
      <c r="G118" s="24">
        <f t="shared" si="53"/>
        <v>14280.117000000002</v>
      </c>
    </row>
    <row r="119" spans="1:7" ht="27" customHeight="1" x14ac:dyDescent="0.25">
      <c r="A119" s="129"/>
      <c r="B119" s="129"/>
      <c r="C119" s="57" t="s">
        <v>53</v>
      </c>
      <c r="D119" s="14">
        <f t="shared" ref="D119:D171" si="54">E119+F119+G119</f>
        <v>41639.937000000005</v>
      </c>
      <c r="E119" s="24">
        <f>E122+E140+E158</f>
        <v>14156.980000000001</v>
      </c>
      <c r="F119" s="24">
        <f>F122+F140+F158</f>
        <v>13202.84</v>
      </c>
      <c r="G119" s="24">
        <f>G122+G140+G158</f>
        <v>14280.117000000002</v>
      </c>
    </row>
    <row r="120" spans="1:7" ht="36" customHeight="1" x14ac:dyDescent="0.25">
      <c r="A120" s="130"/>
      <c r="B120" s="130"/>
      <c r="C120" s="56" t="s">
        <v>27</v>
      </c>
      <c r="D120" s="14">
        <f t="shared" si="54"/>
        <v>5734.33</v>
      </c>
      <c r="E120" s="24">
        <f>E141</f>
        <v>5734.33</v>
      </c>
      <c r="F120" s="24">
        <f t="shared" ref="F120:G120" si="55">F141</f>
        <v>0</v>
      </c>
      <c r="G120" s="24">
        <f t="shared" si="55"/>
        <v>0</v>
      </c>
    </row>
    <row r="121" spans="1:7" ht="17.25" customHeight="1" x14ac:dyDescent="0.25">
      <c r="A121" s="134" t="s">
        <v>71</v>
      </c>
      <c r="B121" s="128" t="s">
        <v>100</v>
      </c>
      <c r="C121" s="54" t="s">
        <v>6</v>
      </c>
      <c r="D121" s="14">
        <f t="shared" si="54"/>
        <v>26836.936999999998</v>
      </c>
      <c r="E121" s="24">
        <f>E122+E123</f>
        <v>8870.43</v>
      </c>
      <c r="F121" s="24">
        <f>F122+F123</f>
        <v>8979.56</v>
      </c>
      <c r="G121" s="24">
        <f t="shared" ref="G121" si="56">G122+G123</f>
        <v>8986.9470000000001</v>
      </c>
    </row>
    <row r="122" spans="1:7" ht="27" customHeight="1" x14ac:dyDescent="0.25">
      <c r="A122" s="135"/>
      <c r="B122" s="129"/>
      <c r="C122" s="57" t="s">
        <v>53</v>
      </c>
      <c r="D122" s="14">
        <f t="shared" si="54"/>
        <v>26836.936999999998</v>
      </c>
      <c r="E122" s="24">
        <f>E125+E128+E131+E137</f>
        <v>8870.43</v>
      </c>
      <c r="F122" s="24">
        <f>F125+F128+F131+F137+F134</f>
        <v>8979.56</v>
      </c>
      <c r="G122" s="24">
        <f>G125+G128+G131+G137</f>
        <v>8986.9470000000001</v>
      </c>
    </row>
    <row r="123" spans="1:7" ht="27" customHeight="1" x14ac:dyDescent="0.25">
      <c r="A123" s="136"/>
      <c r="B123" s="130"/>
      <c r="C123" s="56" t="s">
        <v>27</v>
      </c>
      <c r="D123" s="14">
        <f t="shared" si="54"/>
        <v>0</v>
      </c>
      <c r="E123" s="24">
        <f>E126+E129+E132+E138</f>
        <v>0</v>
      </c>
      <c r="F123" s="24">
        <f>F126+F129+F132+F138</f>
        <v>0</v>
      </c>
      <c r="G123" s="24">
        <f>G126+G129+G132+G138</f>
        <v>0</v>
      </c>
    </row>
    <row r="124" spans="1:7" ht="15" customHeight="1" x14ac:dyDescent="0.25">
      <c r="A124" s="125" t="s">
        <v>37</v>
      </c>
      <c r="B124" s="128" t="s">
        <v>100</v>
      </c>
      <c r="C124" s="54" t="s">
        <v>6</v>
      </c>
      <c r="D124" s="14">
        <f t="shared" si="54"/>
        <v>15858.607</v>
      </c>
      <c r="E124" s="24">
        <f>E125+E126</f>
        <v>5216.71</v>
      </c>
      <c r="F124" s="24">
        <f t="shared" ref="F124:G124" si="57">F125+F126</f>
        <v>5362.71</v>
      </c>
      <c r="G124" s="24">
        <f t="shared" si="57"/>
        <v>5279.1869999999999</v>
      </c>
    </row>
    <row r="125" spans="1:7" ht="27" customHeight="1" x14ac:dyDescent="0.25">
      <c r="A125" s="126"/>
      <c r="B125" s="129"/>
      <c r="C125" s="57" t="s">
        <v>53</v>
      </c>
      <c r="D125" s="14">
        <f t="shared" si="54"/>
        <v>15858.607</v>
      </c>
      <c r="E125" s="24">
        <v>5216.71</v>
      </c>
      <c r="F125" s="24">
        <v>5362.71</v>
      </c>
      <c r="G125" s="24">
        <v>5279.1869999999999</v>
      </c>
    </row>
    <row r="126" spans="1:7" ht="27" customHeight="1" x14ac:dyDescent="0.25">
      <c r="A126" s="127"/>
      <c r="B126" s="130"/>
      <c r="C126" s="56" t="s">
        <v>27</v>
      </c>
      <c r="D126" s="14">
        <f t="shared" si="54"/>
        <v>0</v>
      </c>
      <c r="E126" s="24">
        <v>0</v>
      </c>
      <c r="F126" s="24">
        <v>0</v>
      </c>
      <c r="G126" s="24">
        <v>0</v>
      </c>
    </row>
    <row r="127" spans="1:7" ht="15" customHeight="1" x14ac:dyDescent="0.25">
      <c r="A127" s="134" t="s">
        <v>38</v>
      </c>
      <c r="B127" s="128" t="s">
        <v>100</v>
      </c>
      <c r="C127" s="54" t="s">
        <v>6</v>
      </c>
      <c r="D127" s="14">
        <f t="shared" si="54"/>
        <v>4775.7800000000007</v>
      </c>
      <c r="E127" s="24">
        <f>E128+E129</f>
        <v>1572.23</v>
      </c>
      <c r="F127" s="24">
        <f t="shared" ref="F127:G127" si="58">F128+F129</f>
        <v>1609.24</v>
      </c>
      <c r="G127" s="24">
        <f t="shared" si="58"/>
        <v>1594.31</v>
      </c>
    </row>
    <row r="128" spans="1:7" ht="27" customHeight="1" x14ac:dyDescent="0.25">
      <c r="A128" s="135"/>
      <c r="B128" s="129"/>
      <c r="C128" s="57" t="s">
        <v>53</v>
      </c>
      <c r="D128" s="14">
        <f t="shared" si="54"/>
        <v>4775.7800000000007</v>
      </c>
      <c r="E128" s="24">
        <v>1572.23</v>
      </c>
      <c r="F128" s="24">
        <v>1609.24</v>
      </c>
      <c r="G128" s="24">
        <v>1594.31</v>
      </c>
    </row>
    <row r="129" spans="1:7" ht="27" customHeight="1" x14ac:dyDescent="0.25">
      <c r="A129" s="136"/>
      <c r="B129" s="130"/>
      <c r="C129" s="56" t="s">
        <v>27</v>
      </c>
      <c r="D129" s="14">
        <f t="shared" si="54"/>
        <v>0</v>
      </c>
      <c r="E129" s="24">
        <v>0</v>
      </c>
      <c r="F129" s="24">
        <v>0</v>
      </c>
      <c r="G129" s="24">
        <v>0</v>
      </c>
    </row>
    <row r="130" spans="1:7" ht="15" customHeight="1" x14ac:dyDescent="0.25">
      <c r="A130" s="134" t="s">
        <v>113</v>
      </c>
      <c r="B130" s="128" t="s">
        <v>100</v>
      </c>
      <c r="C130" s="54" t="s">
        <v>6</v>
      </c>
      <c r="D130" s="14">
        <f t="shared" si="54"/>
        <v>6152.0499999999993</v>
      </c>
      <c r="E130" s="24">
        <f>E131+E132</f>
        <v>2058.66</v>
      </c>
      <c r="F130" s="24">
        <f t="shared" ref="F130:G130" si="59">F131+F132</f>
        <v>1993.44</v>
      </c>
      <c r="G130" s="24">
        <f t="shared" si="59"/>
        <v>2099.9499999999998</v>
      </c>
    </row>
    <row r="131" spans="1:7" ht="27" customHeight="1" x14ac:dyDescent="0.25">
      <c r="A131" s="135"/>
      <c r="B131" s="129"/>
      <c r="C131" s="57" t="s">
        <v>53</v>
      </c>
      <c r="D131" s="14">
        <f>E131+F131+G131</f>
        <v>6152.0499999999993</v>
      </c>
      <c r="E131" s="24">
        <v>2058.66</v>
      </c>
      <c r="F131" s="24">
        <v>1993.44</v>
      </c>
      <c r="G131" s="24">
        <v>2099.9499999999998</v>
      </c>
    </row>
    <row r="132" spans="1:7" ht="27" customHeight="1" x14ac:dyDescent="0.25">
      <c r="A132" s="136"/>
      <c r="B132" s="130"/>
      <c r="C132" s="56" t="s">
        <v>27</v>
      </c>
      <c r="D132" s="14">
        <f t="shared" si="54"/>
        <v>0</v>
      </c>
      <c r="E132" s="24">
        <v>0</v>
      </c>
      <c r="F132" s="24">
        <v>0</v>
      </c>
      <c r="G132" s="14">
        <v>0</v>
      </c>
    </row>
    <row r="133" spans="1:7" ht="14.25" customHeight="1" x14ac:dyDescent="0.25">
      <c r="A133" s="139" t="s">
        <v>155</v>
      </c>
      <c r="B133" s="128" t="s">
        <v>107</v>
      </c>
      <c r="C133" s="67" t="s">
        <v>6</v>
      </c>
      <c r="D133" s="14">
        <f>E133+F133+G133</f>
        <v>0</v>
      </c>
      <c r="E133" s="24">
        <v>0</v>
      </c>
      <c r="F133" s="24">
        <f>F134+F135</f>
        <v>0</v>
      </c>
      <c r="G133" s="14">
        <v>0</v>
      </c>
    </row>
    <row r="134" spans="1:7" ht="39.75" customHeight="1" x14ac:dyDescent="0.25">
      <c r="A134" s="140"/>
      <c r="B134" s="129"/>
      <c r="C134" s="66" t="s">
        <v>75</v>
      </c>
      <c r="D134" s="14">
        <f t="shared" ref="D134:D135" si="60">E134+F134+G134</f>
        <v>0</v>
      </c>
      <c r="E134" s="24">
        <v>0</v>
      </c>
      <c r="F134" s="41">
        <v>0</v>
      </c>
      <c r="G134" s="14">
        <v>0</v>
      </c>
    </row>
    <row r="135" spans="1:7" ht="27" customHeight="1" x14ac:dyDescent="0.25">
      <c r="A135" s="141"/>
      <c r="B135" s="130"/>
      <c r="C135" s="68" t="s">
        <v>27</v>
      </c>
      <c r="D135" s="14">
        <f t="shared" si="60"/>
        <v>0</v>
      </c>
      <c r="E135" s="24">
        <v>0</v>
      </c>
      <c r="F135" s="24">
        <v>0</v>
      </c>
      <c r="G135" s="14">
        <v>0</v>
      </c>
    </row>
    <row r="136" spans="1:7" ht="16.5" customHeight="1" x14ac:dyDescent="0.25">
      <c r="A136" s="51" t="s">
        <v>156</v>
      </c>
      <c r="B136" s="128" t="s">
        <v>100</v>
      </c>
      <c r="C136" s="54" t="s">
        <v>6</v>
      </c>
      <c r="D136" s="14">
        <f t="shared" si="54"/>
        <v>50.5</v>
      </c>
      <c r="E136" s="24">
        <f>E137+E138</f>
        <v>22.83</v>
      </c>
      <c r="F136" s="24">
        <f t="shared" ref="F136:G136" si="61">F137+F138</f>
        <v>14.17</v>
      </c>
      <c r="G136" s="14">
        <f t="shared" si="61"/>
        <v>13.5</v>
      </c>
    </row>
    <row r="137" spans="1:7" ht="27" customHeight="1" x14ac:dyDescent="0.25">
      <c r="A137" s="52"/>
      <c r="B137" s="129"/>
      <c r="C137" s="57" t="s">
        <v>53</v>
      </c>
      <c r="D137" s="14">
        <f t="shared" si="54"/>
        <v>50.5</v>
      </c>
      <c r="E137" s="24">
        <v>22.83</v>
      </c>
      <c r="F137" s="24">
        <v>14.17</v>
      </c>
      <c r="G137" s="24">
        <v>13.5</v>
      </c>
    </row>
    <row r="138" spans="1:7" ht="27" customHeight="1" x14ac:dyDescent="0.25">
      <c r="A138" s="53"/>
      <c r="B138" s="130"/>
      <c r="C138" s="56" t="s">
        <v>27</v>
      </c>
      <c r="D138" s="14">
        <f t="shared" si="54"/>
        <v>0</v>
      </c>
      <c r="E138" s="24">
        <v>0</v>
      </c>
      <c r="F138" s="24">
        <v>0</v>
      </c>
      <c r="G138" s="24">
        <v>0</v>
      </c>
    </row>
    <row r="139" spans="1:7" ht="15.75" customHeight="1" x14ac:dyDescent="0.25">
      <c r="A139" s="134" t="s">
        <v>70</v>
      </c>
      <c r="B139" s="128" t="s">
        <v>108</v>
      </c>
      <c r="C139" s="54" t="s">
        <v>6</v>
      </c>
      <c r="D139" s="14">
        <f t="shared" si="54"/>
        <v>19910.88</v>
      </c>
      <c r="E139" s="24">
        <f>E140+E141</f>
        <v>10394.43</v>
      </c>
      <c r="F139" s="24">
        <f t="shared" ref="F139:G139" si="62">F140+F141</f>
        <v>4223.2800000000007</v>
      </c>
      <c r="G139" s="24">
        <f t="shared" si="62"/>
        <v>5293.170000000001</v>
      </c>
    </row>
    <row r="140" spans="1:7" ht="27" customHeight="1" x14ac:dyDescent="0.25">
      <c r="A140" s="135"/>
      <c r="B140" s="129"/>
      <c r="C140" s="57" t="s">
        <v>53</v>
      </c>
      <c r="D140" s="14">
        <f>E140+F140+G140</f>
        <v>14176.550000000003</v>
      </c>
      <c r="E140" s="24">
        <f>E143+E146+E149+E155+E152</f>
        <v>4660.1000000000004</v>
      </c>
      <c r="F140" s="24">
        <f>F143+F146+F149+F155+F152</f>
        <v>4223.2800000000007</v>
      </c>
      <c r="G140" s="24">
        <f>G143+G146+G149+G155</f>
        <v>5293.170000000001</v>
      </c>
    </row>
    <row r="141" spans="1:7" ht="27" customHeight="1" x14ac:dyDescent="0.25">
      <c r="A141" s="136"/>
      <c r="B141" s="130"/>
      <c r="C141" s="56" t="s">
        <v>27</v>
      </c>
      <c r="D141" s="14">
        <f t="shared" si="54"/>
        <v>5734.33</v>
      </c>
      <c r="E141" s="24">
        <f>E144+E147+E150+E156+E153</f>
        <v>5734.33</v>
      </c>
      <c r="F141" s="24">
        <f t="shared" ref="F141:G141" si="63">F144+F147+F150+F156</f>
        <v>0</v>
      </c>
      <c r="G141" s="24">
        <f t="shared" si="63"/>
        <v>0</v>
      </c>
    </row>
    <row r="142" spans="1:7" ht="14.25" customHeight="1" x14ac:dyDescent="0.25">
      <c r="A142" s="125" t="s">
        <v>39</v>
      </c>
      <c r="B142" s="128" t="s">
        <v>108</v>
      </c>
      <c r="C142" s="54" t="s">
        <v>6</v>
      </c>
      <c r="D142" s="14">
        <f t="shared" si="54"/>
        <v>6157.85</v>
      </c>
      <c r="E142" s="24">
        <f>E143</f>
        <v>2001.47</v>
      </c>
      <c r="F142" s="24">
        <f t="shared" ref="F142:G142" si="64">F143+F144</f>
        <v>2042.25</v>
      </c>
      <c r="G142" s="24">
        <f t="shared" si="64"/>
        <v>2114.13</v>
      </c>
    </row>
    <row r="143" spans="1:7" ht="27" customHeight="1" x14ac:dyDescent="0.25">
      <c r="A143" s="126"/>
      <c r="B143" s="129"/>
      <c r="C143" s="57" t="s">
        <v>53</v>
      </c>
      <c r="D143" s="14">
        <f t="shared" si="54"/>
        <v>6157.85</v>
      </c>
      <c r="E143" s="24">
        <v>2001.47</v>
      </c>
      <c r="F143" s="24">
        <v>2042.25</v>
      </c>
      <c r="G143" s="24">
        <v>2114.13</v>
      </c>
    </row>
    <row r="144" spans="1:7" ht="27" customHeight="1" x14ac:dyDescent="0.25">
      <c r="A144" s="127"/>
      <c r="B144" s="130"/>
      <c r="C144" s="56" t="s">
        <v>27</v>
      </c>
      <c r="D144" s="14">
        <f t="shared" si="54"/>
        <v>0</v>
      </c>
      <c r="E144" s="24">
        <v>0</v>
      </c>
      <c r="F144" s="24">
        <v>0</v>
      </c>
      <c r="G144" s="24">
        <v>0</v>
      </c>
    </row>
    <row r="145" spans="1:7" ht="15.75" customHeight="1" x14ac:dyDescent="0.25">
      <c r="A145" s="134" t="s">
        <v>40</v>
      </c>
      <c r="B145" s="128" t="s">
        <v>108</v>
      </c>
      <c r="C145" s="54" t="s">
        <v>6</v>
      </c>
      <c r="D145" s="14">
        <f t="shared" si="54"/>
        <v>1857.57</v>
      </c>
      <c r="E145" s="24">
        <f>E146+E147</f>
        <v>603.24</v>
      </c>
      <c r="F145" s="24">
        <f t="shared" ref="F145" si="65">F146+F147</f>
        <v>615.86</v>
      </c>
      <c r="G145" s="24">
        <f>G146+G147</f>
        <v>638.47</v>
      </c>
    </row>
    <row r="146" spans="1:7" ht="27" customHeight="1" x14ac:dyDescent="0.25">
      <c r="A146" s="135"/>
      <c r="B146" s="129"/>
      <c r="C146" s="57" t="s">
        <v>53</v>
      </c>
      <c r="D146" s="14">
        <f t="shared" si="54"/>
        <v>1857.57</v>
      </c>
      <c r="E146" s="24">
        <v>603.24</v>
      </c>
      <c r="F146" s="24">
        <v>615.86</v>
      </c>
      <c r="G146" s="24">
        <v>638.47</v>
      </c>
    </row>
    <row r="147" spans="1:7" ht="27" customHeight="1" x14ac:dyDescent="0.25">
      <c r="A147" s="136"/>
      <c r="B147" s="130"/>
      <c r="C147" s="56" t="s">
        <v>27</v>
      </c>
      <c r="D147" s="14">
        <f t="shared" si="54"/>
        <v>0</v>
      </c>
      <c r="E147" s="24">
        <v>0</v>
      </c>
      <c r="F147" s="24">
        <v>0</v>
      </c>
      <c r="G147" s="24">
        <v>0</v>
      </c>
    </row>
    <row r="148" spans="1:7" ht="17.25" customHeight="1" x14ac:dyDescent="0.25">
      <c r="A148" s="134" t="s">
        <v>41</v>
      </c>
      <c r="B148" s="128" t="s">
        <v>108</v>
      </c>
      <c r="C148" s="54" t="s">
        <v>6</v>
      </c>
      <c r="D148" s="14">
        <f t="shared" si="54"/>
        <v>5950.7199999999993</v>
      </c>
      <c r="E148" s="24">
        <f>E149+E150</f>
        <v>1865.37</v>
      </c>
      <c r="F148" s="24">
        <f>F149+F150</f>
        <v>1558</v>
      </c>
      <c r="G148" s="24">
        <f>G149+G150</f>
        <v>2527.35</v>
      </c>
    </row>
    <row r="149" spans="1:7" ht="27" customHeight="1" x14ac:dyDescent="0.25">
      <c r="A149" s="135"/>
      <c r="B149" s="129"/>
      <c r="C149" s="57" t="s">
        <v>53</v>
      </c>
      <c r="D149" s="14">
        <f>E149+F149+G149</f>
        <v>5950.7199999999993</v>
      </c>
      <c r="E149" s="24">
        <v>1865.37</v>
      </c>
      <c r="F149" s="24">
        <v>1558</v>
      </c>
      <c r="G149" s="24">
        <v>2527.35</v>
      </c>
    </row>
    <row r="150" spans="1:7" ht="27" customHeight="1" x14ac:dyDescent="0.25">
      <c r="A150" s="136"/>
      <c r="B150" s="130"/>
      <c r="C150" s="56" t="s">
        <v>27</v>
      </c>
      <c r="D150" s="14">
        <f t="shared" si="54"/>
        <v>0</v>
      </c>
      <c r="E150" s="24"/>
      <c r="F150" s="24">
        <v>0</v>
      </c>
      <c r="G150" s="14">
        <v>0</v>
      </c>
    </row>
    <row r="151" spans="1:7" ht="12.75" customHeight="1" x14ac:dyDescent="0.25">
      <c r="A151" s="134" t="s">
        <v>72</v>
      </c>
      <c r="B151" s="128" t="s">
        <v>108</v>
      </c>
      <c r="C151" s="69" t="s">
        <v>6</v>
      </c>
      <c r="D151" s="14">
        <f t="shared" si="54"/>
        <v>5911.68</v>
      </c>
      <c r="E151" s="24">
        <f>E152+E153</f>
        <v>5911.68</v>
      </c>
      <c r="F151" s="24">
        <f>F152</f>
        <v>0</v>
      </c>
      <c r="G151" s="14">
        <v>0</v>
      </c>
    </row>
    <row r="152" spans="1:7" ht="27" customHeight="1" x14ac:dyDescent="0.25">
      <c r="A152" s="135"/>
      <c r="B152" s="129"/>
      <c r="C152" s="71" t="s">
        <v>53</v>
      </c>
      <c r="D152" s="14">
        <f t="shared" si="54"/>
        <v>177.35</v>
      </c>
      <c r="E152" s="24">
        <v>177.35</v>
      </c>
      <c r="F152" s="24">
        <v>0</v>
      </c>
      <c r="G152" s="14">
        <v>0</v>
      </c>
    </row>
    <row r="153" spans="1:7" ht="27" customHeight="1" x14ac:dyDescent="0.25">
      <c r="A153" s="136"/>
      <c r="B153" s="130"/>
      <c r="C153" s="70" t="s">
        <v>27</v>
      </c>
      <c r="D153" s="14">
        <f t="shared" si="54"/>
        <v>5734.33</v>
      </c>
      <c r="E153" s="24">
        <v>5734.33</v>
      </c>
      <c r="F153" s="24">
        <v>0</v>
      </c>
      <c r="G153" s="14">
        <v>0</v>
      </c>
    </row>
    <row r="154" spans="1:7" ht="15" customHeight="1" x14ac:dyDescent="0.25">
      <c r="A154" s="51" t="s">
        <v>42</v>
      </c>
      <c r="B154" s="128" t="s">
        <v>108</v>
      </c>
      <c r="C154" s="54" t="s">
        <v>6</v>
      </c>
      <c r="D154" s="14">
        <f t="shared" si="54"/>
        <v>33.06</v>
      </c>
      <c r="E154" s="24">
        <f>E155+E156</f>
        <v>12.67</v>
      </c>
      <c r="F154" s="24">
        <f t="shared" ref="F154:G154" si="66">F155+F156</f>
        <v>7.17</v>
      </c>
      <c r="G154" s="14">
        <f t="shared" si="66"/>
        <v>13.22</v>
      </c>
    </row>
    <row r="155" spans="1:7" ht="27" customHeight="1" x14ac:dyDescent="0.25">
      <c r="A155" s="52"/>
      <c r="B155" s="129"/>
      <c r="C155" s="57" t="s">
        <v>53</v>
      </c>
      <c r="D155" s="14">
        <f t="shared" si="54"/>
        <v>33.06</v>
      </c>
      <c r="E155" s="24">
        <v>12.67</v>
      </c>
      <c r="F155" s="24">
        <v>7.17</v>
      </c>
      <c r="G155" s="24">
        <v>13.22</v>
      </c>
    </row>
    <row r="156" spans="1:7" ht="27" customHeight="1" x14ac:dyDescent="0.25">
      <c r="A156" s="53"/>
      <c r="B156" s="130"/>
      <c r="C156" s="56" t="s">
        <v>27</v>
      </c>
      <c r="D156" s="14">
        <f t="shared" si="54"/>
        <v>0</v>
      </c>
      <c r="E156" s="24">
        <v>0</v>
      </c>
      <c r="F156" s="24">
        <v>0</v>
      </c>
      <c r="G156" s="14">
        <v>0</v>
      </c>
    </row>
    <row r="157" spans="1:7" ht="15.75" customHeight="1" x14ac:dyDescent="0.25">
      <c r="A157" s="134" t="s">
        <v>69</v>
      </c>
      <c r="B157" s="128" t="s">
        <v>142</v>
      </c>
      <c r="C157" s="54" t="s">
        <v>6</v>
      </c>
      <c r="D157" s="14">
        <f t="shared" si="54"/>
        <v>626.44999999999993</v>
      </c>
      <c r="E157" s="24">
        <f>E158+E159</f>
        <v>626.44999999999993</v>
      </c>
      <c r="F157" s="24">
        <f t="shared" ref="F157:G157" si="67">F158+F159</f>
        <v>0</v>
      </c>
      <c r="G157" s="14">
        <f t="shared" si="67"/>
        <v>0</v>
      </c>
    </row>
    <row r="158" spans="1:7" ht="27" customHeight="1" x14ac:dyDescent="0.25">
      <c r="A158" s="135"/>
      <c r="B158" s="129"/>
      <c r="C158" s="57" t="s">
        <v>53</v>
      </c>
      <c r="D158" s="14">
        <f>E158+F158+G158</f>
        <v>626.44999999999993</v>
      </c>
      <c r="E158" s="24">
        <f>E161+E164+E167+E170</f>
        <v>626.44999999999993</v>
      </c>
      <c r="F158" s="24">
        <f>F161+F164+F167+F170</f>
        <v>0</v>
      </c>
      <c r="G158" s="14">
        <f>G161+G164+G167+G170</f>
        <v>0</v>
      </c>
    </row>
    <row r="159" spans="1:7" ht="27" customHeight="1" x14ac:dyDescent="0.25">
      <c r="A159" s="136"/>
      <c r="B159" s="130"/>
      <c r="C159" s="56" t="s">
        <v>27</v>
      </c>
      <c r="D159" s="14">
        <f t="shared" si="54"/>
        <v>0</v>
      </c>
      <c r="E159" s="24">
        <f>E162+E165+E168+E171</f>
        <v>0</v>
      </c>
      <c r="F159" s="24">
        <f t="shared" ref="F159:G159" si="68">F162+F165+F168+F171</f>
        <v>0</v>
      </c>
      <c r="G159" s="14">
        <f t="shared" si="68"/>
        <v>0</v>
      </c>
    </row>
    <row r="160" spans="1:7" ht="16.5" customHeight="1" x14ac:dyDescent="0.25">
      <c r="A160" s="125" t="s">
        <v>43</v>
      </c>
      <c r="B160" s="128" t="s">
        <v>148</v>
      </c>
      <c r="C160" s="54" t="s">
        <v>6</v>
      </c>
      <c r="D160" s="14">
        <f t="shared" si="54"/>
        <v>347.33</v>
      </c>
      <c r="E160" s="24">
        <f>E161+E162</f>
        <v>347.33</v>
      </c>
      <c r="F160" s="24">
        <f t="shared" ref="F160:G160" si="69">F161+F162</f>
        <v>0</v>
      </c>
      <c r="G160" s="14">
        <f t="shared" si="69"/>
        <v>0</v>
      </c>
    </row>
    <row r="161" spans="1:7" ht="27" customHeight="1" x14ac:dyDescent="0.25">
      <c r="A161" s="126"/>
      <c r="B161" s="129"/>
      <c r="C161" s="57" t="s">
        <v>53</v>
      </c>
      <c r="D161" s="14">
        <f t="shared" si="54"/>
        <v>347.33</v>
      </c>
      <c r="E161" s="24">
        <v>347.33</v>
      </c>
      <c r="F161" s="24">
        <v>0</v>
      </c>
      <c r="G161" s="14">
        <v>0</v>
      </c>
    </row>
    <row r="162" spans="1:7" ht="27" customHeight="1" x14ac:dyDescent="0.25">
      <c r="A162" s="127"/>
      <c r="B162" s="130"/>
      <c r="C162" s="56" t="s">
        <v>27</v>
      </c>
      <c r="D162" s="14">
        <f t="shared" si="54"/>
        <v>0</v>
      </c>
      <c r="E162" s="24">
        <v>0</v>
      </c>
      <c r="F162" s="14">
        <v>0</v>
      </c>
      <c r="G162" s="14">
        <v>0</v>
      </c>
    </row>
    <row r="163" spans="1:7" ht="17.25" customHeight="1" x14ac:dyDescent="0.25">
      <c r="A163" s="134" t="s">
        <v>44</v>
      </c>
      <c r="B163" s="128" t="s">
        <v>142</v>
      </c>
      <c r="C163" s="54" t="s">
        <v>6</v>
      </c>
      <c r="D163" s="14">
        <f t="shared" si="54"/>
        <v>104.89</v>
      </c>
      <c r="E163" s="24">
        <f>E164+E165</f>
        <v>104.89</v>
      </c>
      <c r="F163" s="14">
        <f t="shared" ref="F163:G163" si="70">F164+F165</f>
        <v>0</v>
      </c>
      <c r="G163" s="14">
        <f t="shared" si="70"/>
        <v>0</v>
      </c>
    </row>
    <row r="164" spans="1:7" ht="27" customHeight="1" x14ac:dyDescent="0.25">
      <c r="A164" s="135"/>
      <c r="B164" s="129"/>
      <c r="C164" s="57" t="s">
        <v>53</v>
      </c>
      <c r="D164" s="14">
        <f t="shared" si="54"/>
        <v>104.89</v>
      </c>
      <c r="E164" s="24">
        <v>104.89</v>
      </c>
      <c r="F164" s="14">
        <v>0</v>
      </c>
      <c r="G164" s="14">
        <v>0</v>
      </c>
    </row>
    <row r="165" spans="1:7" ht="27" customHeight="1" x14ac:dyDescent="0.25">
      <c r="A165" s="136"/>
      <c r="B165" s="130"/>
      <c r="C165" s="56" t="s">
        <v>27</v>
      </c>
      <c r="D165" s="14">
        <f t="shared" si="54"/>
        <v>0</v>
      </c>
      <c r="E165" s="24">
        <v>0</v>
      </c>
      <c r="F165" s="14">
        <v>0</v>
      </c>
      <c r="G165" s="14">
        <v>0</v>
      </c>
    </row>
    <row r="166" spans="1:7" ht="17.25" customHeight="1" x14ac:dyDescent="0.25">
      <c r="A166" s="134" t="s">
        <v>45</v>
      </c>
      <c r="B166" s="128" t="s">
        <v>142</v>
      </c>
      <c r="C166" s="54" t="s">
        <v>6</v>
      </c>
      <c r="D166" s="14">
        <f t="shared" si="54"/>
        <v>168.37</v>
      </c>
      <c r="E166" s="24">
        <f>E167+E168</f>
        <v>168.37</v>
      </c>
      <c r="F166" s="14">
        <f t="shared" ref="F166:G166" si="71">F167+F168</f>
        <v>0</v>
      </c>
      <c r="G166" s="14">
        <f t="shared" si="71"/>
        <v>0</v>
      </c>
    </row>
    <row r="167" spans="1:7" ht="27" customHeight="1" x14ac:dyDescent="0.25">
      <c r="A167" s="135"/>
      <c r="B167" s="129"/>
      <c r="C167" s="57" t="s">
        <v>53</v>
      </c>
      <c r="D167" s="14">
        <f t="shared" si="54"/>
        <v>168.37</v>
      </c>
      <c r="E167" s="24">
        <v>168.37</v>
      </c>
      <c r="F167" s="14">
        <v>0</v>
      </c>
      <c r="G167" s="14">
        <v>0</v>
      </c>
    </row>
    <row r="168" spans="1:7" ht="27" customHeight="1" x14ac:dyDescent="0.25">
      <c r="A168" s="136"/>
      <c r="B168" s="130"/>
      <c r="C168" s="56" t="s">
        <v>27</v>
      </c>
      <c r="D168" s="14">
        <f>E168+F168+G168</f>
        <v>0</v>
      </c>
      <c r="E168" s="24">
        <v>0</v>
      </c>
      <c r="F168" s="14">
        <v>0</v>
      </c>
      <c r="G168" s="14">
        <v>0</v>
      </c>
    </row>
    <row r="169" spans="1:7" ht="15" customHeight="1" x14ac:dyDescent="0.25">
      <c r="A169" s="82" t="s">
        <v>80</v>
      </c>
      <c r="B169" s="128" t="s">
        <v>142</v>
      </c>
      <c r="C169" s="54" t="s">
        <v>6</v>
      </c>
      <c r="D169" s="14">
        <f t="shared" si="54"/>
        <v>5.86</v>
      </c>
      <c r="E169" s="24">
        <f>E170+E171</f>
        <v>5.86</v>
      </c>
      <c r="F169" s="14">
        <f t="shared" ref="F169:G169" si="72">F170+F171</f>
        <v>0</v>
      </c>
      <c r="G169" s="14">
        <f t="shared" si="72"/>
        <v>0</v>
      </c>
    </row>
    <row r="170" spans="1:7" ht="27" customHeight="1" x14ac:dyDescent="0.25">
      <c r="A170" s="86"/>
      <c r="B170" s="129"/>
      <c r="C170" s="57" t="s">
        <v>53</v>
      </c>
      <c r="D170" s="14">
        <f t="shared" si="54"/>
        <v>5.86</v>
      </c>
      <c r="E170" s="24">
        <v>5.86</v>
      </c>
      <c r="F170" s="14">
        <v>0</v>
      </c>
      <c r="G170" s="14">
        <v>0</v>
      </c>
    </row>
    <row r="171" spans="1:7" ht="27" customHeight="1" x14ac:dyDescent="0.25">
      <c r="A171" s="83"/>
      <c r="B171" s="130"/>
      <c r="C171" s="56" t="s">
        <v>27</v>
      </c>
      <c r="D171" s="14">
        <f t="shared" si="54"/>
        <v>0</v>
      </c>
      <c r="E171" s="14">
        <v>0</v>
      </c>
      <c r="F171" s="14">
        <v>0</v>
      </c>
      <c r="G171" s="14">
        <v>0</v>
      </c>
    </row>
    <row r="172" spans="1:7" ht="16.5" customHeight="1" x14ac:dyDescent="0.25">
      <c r="A172" s="149" t="s">
        <v>22</v>
      </c>
      <c r="B172" s="128" t="s">
        <v>91</v>
      </c>
      <c r="C172" s="9" t="s">
        <v>8</v>
      </c>
      <c r="D172" s="10">
        <f>E172+F172+G172</f>
        <v>34289.47</v>
      </c>
      <c r="E172" s="10">
        <f>E173+E174</f>
        <v>10382.15</v>
      </c>
      <c r="F172" s="10">
        <f>F173+F174</f>
        <v>11979.230000000001</v>
      </c>
      <c r="G172" s="10">
        <f>G173+G174</f>
        <v>11928.09</v>
      </c>
    </row>
    <row r="173" spans="1:7" ht="28.5" customHeight="1" x14ac:dyDescent="0.25">
      <c r="A173" s="150"/>
      <c r="B173" s="129"/>
      <c r="C173" s="57" t="s">
        <v>53</v>
      </c>
      <c r="D173" s="11">
        <f>E173+F173+G173</f>
        <v>33039.47</v>
      </c>
      <c r="E173" s="16">
        <f>E176+E180+E183</f>
        <v>10382.15</v>
      </c>
      <c r="F173" s="16">
        <f>F176+F180+F183</f>
        <v>11979.230000000001</v>
      </c>
      <c r="G173" s="16">
        <f>G176+G180+G184</f>
        <v>10678.09</v>
      </c>
    </row>
    <row r="174" spans="1:7" ht="63.75" customHeight="1" x14ac:dyDescent="0.25">
      <c r="A174" s="151"/>
      <c r="B174" s="130"/>
      <c r="C174" s="36" t="s">
        <v>29</v>
      </c>
      <c r="D174" s="11">
        <f>E174+F174+G174</f>
        <v>1250</v>
      </c>
      <c r="E174" s="12">
        <v>0</v>
      </c>
      <c r="F174" s="12">
        <f>F185</f>
        <v>0</v>
      </c>
      <c r="G174" s="12">
        <f>G185</f>
        <v>1250</v>
      </c>
    </row>
    <row r="175" spans="1:7" ht="18" customHeight="1" x14ac:dyDescent="0.25">
      <c r="A175" s="138" t="s">
        <v>9</v>
      </c>
      <c r="B175" s="138" t="s">
        <v>91</v>
      </c>
      <c r="C175" s="13" t="s">
        <v>8</v>
      </c>
      <c r="D175" s="14">
        <f>D176</f>
        <v>31061.79</v>
      </c>
      <c r="E175" s="14">
        <f>E176</f>
        <v>10084.86</v>
      </c>
      <c r="F175" s="14">
        <f>F176</f>
        <v>10487.7</v>
      </c>
      <c r="G175" s="14">
        <f>G176</f>
        <v>10489.23</v>
      </c>
    </row>
    <row r="176" spans="1:7" ht="96" customHeight="1" x14ac:dyDescent="0.25">
      <c r="A176" s="138"/>
      <c r="B176" s="138"/>
      <c r="C176" s="57" t="s">
        <v>53</v>
      </c>
      <c r="D176" s="12">
        <f t="shared" ref="D176:D196" si="73">E176+F176+G176</f>
        <v>31061.79</v>
      </c>
      <c r="E176" s="12">
        <f t="shared" ref="E176:G176" si="74">E178</f>
        <v>10084.86</v>
      </c>
      <c r="F176" s="16">
        <f t="shared" si="74"/>
        <v>10487.7</v>
      </c>
      <c r="G176" s="16">
        <f t="shared" si="74"/>
        <v>10489.23</v>
      </c>
    </row>
    <row r="177" spans="1:7" ht="16.5" customHeight="1" x14ac:dyDescent="0.25">
      <c r="A177" s="138" t="s">
        <v>10</v>
      </c>
      <c r="B177" s="138" t="s">
        <v>149</v>
      </c>
      <c r="C177" s="13" t="s">
        <v>8</v>
      </c>
      <c r="D177" s="12">
        <f t="shared" si="73"/>
        <v>31061.79</v>
      </c>
      <c r="E177" s="14">
        <f t="shared" ref="E177:G177" si="75">E178</f>
        <v>10084.86</v>
      </c>
      <c r="F177" s="24">
        <f t="shared" si="75"/>
        <v>10487.7</v>
      </c>
      <c r="G177" s="24">
        <f t="shared" si="75"/>
        <v>10489.23</v>
      </c>
    </row>
    <row r="178" spans="1:7" ht="78" customHeight="1" x14ac:dyDescent="0.25">
      <c r="A178" s="138"/>
      <c r="B178" s="138"/>
      <c r="C178" s="57" t="s">
        <v>53</v>
      </c>
      <c r="D178" s="12">
        <f t="shared" si="73"/>
        <v>31061.79</v>
      </c>
      <c r="E178" s="12">
        <v>10084.86</v>
      </c>
      <c r="F178" s="16">
        <v>10487.7</v>
      </c>
      <c r="G178" s="16">
        <v>10489.23</v>
      </c>
    </row>
    <row r="179" spans="1:7" ht="15.75" customHeight="1" x14ac:dyDescent="0.25">
      <c r="A179" s="138" t="s">
        <v>11</v>
      </c>
      <c r="B179" s="138" t="s">
        <v>149</v>
      </c>
      <c r="C179" s="13" t="s">
        <v>8</v>
      </c>
      <c r="D179" s="12">
        <f t="shared" si="73"/>
        <v>216.31</v>
      </c>
      <c r="E179" s="14">
        <f>E180</f>
        <v>40.9</v>
      </c>
      <c r="F179" s="24">
        <f>F180</f>
        <v>50.41</v>
      </c>
      <c r="G179" s="24">
        <f>G180</f>
        <v>125</v>
      </c>
    </row>
    <row r="180" spans="1:7" ht="31.5" customHeight="1" x14ac:dyDescent="0.25">
      <c r="A180" s="138"/>
      <c r="B180" s="138"/>
      <c r="C180" s="87" t="s">
        <v>53</v>
      </c>
      <c r="D180" s="12">
        <f t="shared" si="73"/>
        <v>216.31</v>
      </c>
      <c r="E180" s="12">
        <f>E182</f>
        <v>40.9</v>
      </c>
      <c r="F180" s="16">
        <f>F182</f>
        <v>50.41</v>
      </c>
      <c r="G180" s="16">
        <f>G182</f>
        <v>125</v>
      </c>
    </row>
    <row r="181" spans="1:7" ht="19.5" customHeight="1" x14ac:dyDescent="0.25">
      <c r="A181" s="138" t="s">
        <v>99</v>
      </c>
      <c r="B181" s="138" t="s">
        <v>149</v>
      </c>
      <c r="C181" s="15" t="s">
        <v>8</v>
      </c>
      <c r="D181" s="12">
        <f t="shared" si="73"/>
        <v>216.31</v>
      </c>
      <c r="E181" s="14">
        <f t="shared" ref="E181:G181" si="76">E182</f>
        <v>40.9</v>
      </c>
      <c r="F181" s="24">
        <f t="shared" si="76"/>
        <v>50.41</v>
      </c>
      <c r="G181" s="24">
        <f t="shared" si="76"/>
        <v>125</v>
      </c>
    </row>
    <row r="182" spans="1:7" ht="40.5" customHeight="1" x14ac:dyDescent="0.25">
      <c r="A182" s="138"/>
      <c r="B182" s="138"/>
      <c r="C182" s="57" t="s">
        <v>53</v>
      </c>
      <c r="D182" s="12">
        <f t="shared" si="73"/>
        <v>216.31</v>
      </c>
      <c r="E182" s="12">
        <v>40.9</v>
      </c>
      <c r="F182" s="16">
        <v>50.41</v>
      </c>
      <c r="G182" s="16">
        <v>125</v>
      </c>
    </row>
    <row r="183" spans="1:7" ht="24.75" customHeight="1" x14ac:dyDescent="0.25">
      <c r="A183" s="134" t="s">
        <v>24</v>
      </c>
      <c r="B183" s="128" t="s">
        <v>149</v>
      </c>
      <c r="C183" s="13" t="s">
        <v>8</v>
      </c>
      <c r="D183" s="12">
        <f t="shared" si="73"/>
        <v>3011.37</v>
      </c>
      <c r="E183" s="12">
        <f t="shared" ref="E183" si="77">E184</f>
        <v>256.39</v>
      </c>
      <c r="F183" s="16">
        <f>F184+F185</f>
        <v>1441.1200000000001</v>
      </c>
      <c r="G183" s="12">
        <f>G184+G185</f>
        <v>1313.86</v>
      </c>
    </row>
    <row r="184" spans="1:7" ht="25.5" customHeight="1" x14ac:dyDescent="0.25">
      <c r="A184" s="135"/>
      <c r="B184" s="129"/>
      <c r="C184" s="57" t="s">
        <v>53</v>
      </c>
      <c r="D184" s="12">
        <f t="shared" si="73"/>
        <v>1761.3700000000001</v>
      </c>
      <c r="E184" s="12">
        <f>E187+E192+E196+E194</f>
        <v>256.39</v>
      </c>
      <c r="F184" s="16">
        <f>F187+F192+F196+F194+F189</f>
        <v>1441.1200000000001</v>
      </c>
      <c r="G184" s="12">
        <f>G187+G192+G196+G194+G189</f>
        <v>63.86</v>
      </c>
    </row>
    <row r="185" spans="1:7" ht="18" customHeight="1" x14ac:dyDescent="0.25">
      <c r="A185" s="136"/>
      <c r="B185" s="130"/>
      <c r="C185" s="36" t="s">
        <v>29</v>
      </c>
      <c r="D185" s="12">
        <f t="shared" si="73"/>
        <v>1250</v>
      </c>
      <c r="E185" s="12">
        <v>0</v>
      </c>
      <c r="F185" s="24">
        <f>F190</f>
        <v>0</v>
      </c>
      <c r="G185" s="24">
        <f>G190</f>
        <v>1250</v>
      </c>
    </row>
    <row r="186" spans="1:7" ht="17.25" customHeight="1" x14ac:dyDescent="0.25">
      <c r="A186" s="137" t="s">
        <v>137</v>
      </c>
      <c r="B186" s="138" t="s">
        <v>149</v>
      </c>
      <c r="C186" s="13" t="s">
        <v>8</v>
      </c>
      <c r="D186" s="12">
        <f t="shared" si="73"/>
        <v>1162.23</v>
      </c>
      <c r="E186" s="14">
        <f>E187</f>
        <v>48.19</v>
      </c>
      <c r="F186" s="24">
        <f t="shared" ref="F186:G186" si="78">F187</f>
        <v>1114.04</v>
      </c>
      <c r="G186" s="14">
        <f t="shared" si="78"/>
        <v>0</v>
      </c>
    </row>
    <row r="187" spans="1:7" ht="48.75" customHeight="1" x14ac:dyDescent="0.25">
      <c r="A187" s="137"/>
      <c r="B187" s="138"/>
      <c r="C187" s="57" t="s">
        <v>53</v>
      </c>
      <c r="D187" s="12">
        <f t="shared" si="73"/>
        <v>1162.23</v>
      </c>
      <c r="E187" s="12">
        <v>48.19</v>
      </c>
      <c r="F187" s="16">
        <v>1114.04</v>
      </c>
      <c r="G187" s="16">
        <v>0</v>
      </c>
    </row>
    <row r="188" spans="1:7" ht="13.5" customHeight="1" x14ac:dyDescent="0.25">
      <c r="A188" s="134" t="s">
        <v>68</v>
      </c>
      <c r="B188" s="128" t="s">
        <v>149</v>
      </c>
      <c r="C188" s="13" t="s">
        <v>8</v>
      </c>
      <c r="D188" s="12">
        <f t="shared" si="73"/>
        <v>1401.8400000000001</v>
      </c>
      <c r="E188" s="14">
        <f>E189</f>
        <v>0</v>
      </c>
      <c r="F188" s="16">
        <f>F189+F190</f>
        <v>113.18</v>
      </c>
      <c r="G188" s="16">
        <f>G189+G190</f>
        <v>1288.6600000000001</v>
      </c>
    </row>
    <row r="189" spans="1:7" ht="36" customHeight="1" x14ac:dyDescent="0.25">
      <c r="A189" s="135"/>
      <c r="B189" s="129"/>
      <c r="C189" s="57" t="s">
        <v>53</v>
      </c>
      <c r="D189" s="12">
        <f t="shared" si="73"/>
        <v>151.84</v>
      </c>
      <c r="E189" s="12">
        <v>0</v>
      </c>
      <c r="F189" s="24">
        <v>113.18</v>
      </c>
      <c r="G189" s="16">
        <v>38.659999999999997</v>
      </c>
    </row>
    <row r="190" spans="1:7" ht="17.25" customHeight="1" x14ac:dyDescent="0.25">
      <c r="A190" s="135"/>
      <c r="B190" s="130"/>
      <c r="C190" s="36" t="s">
        <v>29</v>
      </c>
      <c r="D190" s="12">
        <f t="shared" si="73"/>
        <v>1250</v>
      </c>
      <c r="E190" s="12">
        <v>0</v>
      </c>
      <c r="F190" s="24">
        <v>0</v>
      </c>
      <c r="G190" s="16">
        <v>1250</v>
      </c>
    </row>
    <row r="191" spans="1:7" ht="28.5" customHeight="1" x14ac:dyDescent="0.25">
      <c r="A191" s="59" t="s">
        <v>58</v>
      </c>
      <c r="B191" s="146" t="s">
        <v>149</v>
      </c>
      <c r="C191" s="13" t="s">
        <v>8</v>
      </c>
      <c r="D191" s="12">
        <f t="shared" si="73"/>
        <v>355.25</v>
      </c>
      <c r="E191" s="12">
        <f>E192</f>
        <v>141.35</v>
      </c>
      <c r="F191" s="16">
        <f>F192</f>
        <v>213.9</v>
      </c>
      <c r="G191" s="16">
        <f>G192</f>
        <v>0</v>
      </c>
    </row>
    <row r="192" spans="1:7" ht="41.25" customHeight="1" x14ac:dyDescent="0.25">
      <c r="A192" s="89" t="s">
        <v>76</v>
      </c>
      <c r="B192" s="146"/>
      <c r="C192" s="57" t="s">
        <v>53</v>
      </c>
      <c r="D192" s="12">
        <f t="shared" si="73"/>
        <v>355.25</v>
      </c>
      <c r="E192" s="12">
        <v>141.35</v>
      </c>
      <c r="F192" s="16">
        <v>213.9</v>
      </c>
      <c r="G192" s="16">
        <v>0</v>
      </c>
    </row>
    <row r="193" spans="1:7" ht="27" customHeight="1" x14ac:dyDescent="0.25">
      <c r="A193" s="61" t="s">
        <v>78</v>
      </c>
      <c r="B193" s="146" t="s">
        <v>149</v>
      </c>
      <c r="C193" s="33" t="s">
        <v>8</v>
      </c>
      <c r="D193" s="12">
        <f t="shared" ref="D193:D194" si="79">E193+F193+G193</f>
        <v>23</v>
      </c>
      <c r="E193" s="16">
        <f>E194</f>
        <v>23</v>
      </c>
      <c r="F193" s="16">
        <v>0</v>
      </c>
      <c r="G193" s="12">
        <v>0</v>
      </c>
    </row>
    <row r="194" spans="1:7" ht="33" customHeight="1" x14ac:dyDescent="0.25">
      <c r="A194" s="89" t="s">
        <v>57</v>
      </c>
      <c r="B194" s="146"/>
      <c r="C194" s="87" t="s">
        <v>53</v>
      </c>
      <c r="D194" s="12">
        <f t="shared" si="79"/>
        <v>23</v>
      </c>
      <c r="E194" s="16">
        <v>23</v>
      </c>
      <c r="F194" s="16">
        <v>0</v>
      </c>
      <c r="G194" s="12">
        <v>0</v>
      </c>
    </row>
    <row r="195" spans="1:7" ht="27" customHeight="1" x14ac:dyDescent="0.25">
      <c r="A195" s="61" t="s">
        <v>77</v>
      </c>
      <c r="B195" s="146" t="s">
        <v>149</v>
      </c>
      <c r="C195" s="13" t="s">
        <v>8</v>
      </c>
      <c r="D195" s="12">
        <f t="shared" si="73"/>
        <v>69.05</v>
      </c>
      <c r="E195" s="16">
        <f>E196</f>
        <v>43.85</v>
      </c>
      <c r="F195" s="12">
        <v>0</v>
      </c>
      <c r="G195" s="12">
        <f>G196</f>
        <v>25.2</v>
      </c>
    </row>
    <row r="196" spans="1:7" ht="38.25" customHeight="1" x14ac:dyDescent="0.25">
      <c r="A196" s="89" t="s">
        <v>79</v>
      </c>
      <c r="B196" s="146"/>
      <c r="C196" s="87" t="s">
        <v>53</v>
      </c>
      <c r="D196" s="12">
        <f t="shared" si="73"/>
        <v>69.05</v>
      </c>
      <c r="E196" s="16">
        <v>43.85</v>
      </c>
      <c r="F196" s="12">
        <v>0</v>
      </c>
      <c r="G196" s="16">
        <v>25.2</v>
      </c>
    </row>
    <row r="197" spans="1:7" ht="16.5" customHeight="1" x14ac:dyDescent="0.25">
      <c r="A197" s="142" t="s">
        <v>12</v>
      </c>
      <c r="B197" s="134" t="s">
        <v>85</v>
      </c>
      <c r="C197" s="9" t="s">
        <v>8</v>
      </c>
      <c r="D197" s="10">
        <f t="shared" ref="D197:E197" si="80">D198+D199+D200</f>
        <v>33505.740000000005</v>
      </c>
      <c r="E197" s="10">
        <f t="shared" si="80"/>
        <v>11669.98</v>
      </c>
      <c r="F197" s="10">
        <f>F198+F199+F200</f>
        <v>10652.75</v>
      </c>
      <c r="G197" s="10">
        <f>G198+G199+G200</f>
        <v>11183.01</v>
      </c>
    </row>
    <row r="198" spans="1:7" ht="39" customHeight="1" x14ac:dyDescent="0.25">
      <c r="A198" s="142"/>
      <c r="B198" s="135"/>
      <c r="C198" s="57" t="s">
        <v>53</v>
      </c>
      <c r="D198" s="12">
        <f>D202+D206+D231+D255</f>
        <v>32109.210000000003</v>
      </c>
      <c r="E198" s="12">
        <f t="shared" ref="E198:G198" si="81">E202+E206+E231+E255</f>
        <v>10499.89</v>
      </c>
      <c r="F198" s="12">
        <f t="shared" si="81"/>
        <v>10426.31</v>
      </c>
      <c r="G198" s="12">
        <f t="shared" si="81"/>
        <v>11183.01</v>
      </c>
    </row>
    <row r="199" spans="1:7" ht="17.25" customHeight="1" x14ac:dyDescent="0.25">
      <c r="A199" s="142"/>
      <c r="B199" s="135"/>
      <c r="C199" s="38" t="s">
        <v>30</v>
      </c>
      <c r="D199" s="12">
        <f>E199+F199+G199</f>
        <v>1396.53</v>
      </c>
      <c r="E199" s="16">
        <f>E207+E232</f>
        <v>1170.0899999999999</v>
      </c>
      <c r="F199" s="16">
        <f>F207+F232</f>
        <v>226.44</v>
      </c>
      <c r="G199" s="16">
        <f>G207+G232</f>
        <v>0</v>
      </c>
    </row>
    <row r="200" spans="1:7" ht="42" customHeight="1" x14ac:dyDescent="0.25">
      <c r="A200" s="143"/>
      <c r="B200" s="136"/>
      <c r="C200" s="38" t="s">
        <v>26</v>
      </c>
      <c r="D200" s="12">
        <f t="shared" ref="D200:E200" si="82">D208</f>
        <v>0</v>
      </c>
      <c r="E200" s="16">
        <f t="shared" si="82"/>
        <v>0</v>
      </c>
      <c r="F200" s="12">
        <f>F208</f>
        <v>0</v>
      </c>
      <c r="G200" s="12">
        <f>G208</f>
        <v>0</v>
      </c>
    </row>
    <row r="201" spans="1:7" ht="18.75" customHeight="1" x14ac:dyDescent="0.25">
      <c r="A201" s="145" t="s">
        <v>13</v>
      </c>
      <c r="B201" s="144" t="s">
        <v>150</v>
      </c>
      <c r="C201" s="18" t="s">
        <v>8</v>
      </c>
      <c r="D201" s="14">
        <f>E201+F201+G201</f>
        <v>29042.590000000004</v>
      </c>
      <c r="E201" s="24">
        <f>E202</f>
        <v>9496.7000000000007</v>
      </c>
      <c r="F201" s="14">
        <f>F202</f>
        <v>9476.2800000000007</v>
      </c>
      <c r="G201" s="14">
        <f t="shared" ref="G201" si="83">G202</f>
        <v>10069.61</v>
      </c>
    </row>
    <row r="202" spans="1:7" ht="26.4" x14ac:dyDescent="0.25">
      <c r="A202" s="145"/>
      <c r="B202" s="144"/>
      <c r="C202" s="57" t="s">
        <v>53</v>
      </c>
      <c r="D202" s="14">
        <f>E202+F202+G202</f>
        <v>29042.590000000004</v>
      </c>
      <c r="E202" s="16">
        <f>E204</f>
        <v>9496.7000000000007</v>
      </c>
      <c r="F202" s="12">
        <f>F204</f>
        <v>9476.2800000000007</v>
      </c>
      <c r="G202" s="12">
        <f>G204</f>
        <v>10069.61</v>
      </c>
    </row>
    <row r="203" spans="1:7" ht="16.5" customHeight="1" x14ac:dyDescent="0.25">
      <c r="A203" s="144" t="s">
        <v>50</v>
      </c>
      <c r="B203" s="144" t="s">
        <v>150</v>
      </c>
      <c r="C203" s="13" t="s">
        <v>8</v>
      </c>
      <c r="D203" s="12">
        <f>D204</f>
        <v>29042.590000000004</v>
      </c>
      <c r="E203" s="24">
        <f>E204</f>
        <v>9496.7000000000007</v>
      </c>
      <c r="F203" s="14">
        <f>F204</f>
        <v>9476.2800000000007</v>
      </c>
      <c r="G203" s="14">
        <f>G204</f>
        <v>10069.61</v>
      </c>
    </row>
    <row r="204" spans="1:7" ht="75.75" customHeight="1" x14ac:dyDescent="0.25">
      <c r="A204" s="144"/>
      <c r="B204" s="144"/>
      <c r="C204" s="57" t="s">
        <v>53</v>
      </c>
      <c r="D204" s="12">
        <f t="shared" ref="D204:D215" si="84">E204+F204+G204</f>
        <v>29042.590000000004</v>
      </c>
      <c r="E204" s="16">
        <v>9496.7000000000007</v>
      </c>
      <c r="F204" s="16">
        <v>9476.2800000000007</v>
      </c>
      <c r="G204" s="16">
        <v>10069.61</v>
      </c>
    </row>
    <row r="205" spans="1:7" ht="14.25" customHeight="1" x14ac:dyDescent="0.25">
      <c r="A205" s="134" t="s">
        <v>14</v>
      </c>
      <c r="B205" s="134" t="s">
        <v>150</v>
      </c>
      <c r="C205" s="13" t="s">
        <v>8</v>
      </c>
      <c r="D205" s="12">
        <f t="shared" si="84"/>
        <v>2970.64</v>
      </c>
      <c r="E205" s="16">
        <f>E206+E207</f>
        <v>856.05000000000007</v>
      </c>
      <c r="F205" s="16">
        <f t="shared" ref="F205" si="85">F206+F207</f>
        <v>1095.49</v>
      </c>
      <c r="G205" s="16">
        <f>G206+G207</f>
        <v>1019.1</v>
      </c>
    </row>
    <row r="206" spans="1:7" ht="28.5" customHeight="1" x14ac:dyDescent="0.25">
      <c r="A206" s="135"/>
      <c r="B206" s="135"/>
      <c r="C206" s="57" t="s">
        <v>53</v>
      </c>
      <c r="D206" s="14">
        <f t="shared" si="84"/>
        <v>2594.9500000000003</v>
      </c>
      <c r="E206" s="24">
        <f>E210</f>
        <v>706.80000000000007</v>
      </c>
      <c r="F206" s="24">
        <f t="shared" ref="F206" si="86">F210</f>
        <v>869.05000000000007</v>
      </c>
      <c r="G206" s="24">
        <f>G210</f>
        <v>1019.1</v>
      </c>
    </row>
    <row r="207" spans="1:7" x14ac:dyDescent="0.25">
      <c r="A207" s="135"/>
      <c r="B207" s="135"/>
      <c r="C207" s="38" t="s">
        <v>30</v>
      </c>
      <c r="D207" s="14">
        <f t="shared" si="84"/>
        <v>375.69</v>
      </c>
      <c r="E207" s="24">
        <f>E211</f>
        <v>149.25</v>
      </c>
      <c r="F207" s="24">
        <f t="shared" ref="F207:G207" si="87">F211</f>
        <v>226.44</v>
      </c>
      <c r="G207" s="24">
        <f t="shared" si="87"/>
        <v>0</v>
      </c>
    </row>
    <row r="208" spans="1:7" x14ac:dyDescent="0.25">
      <c r="A208" s="136"/>
      <c r="B208" s="136"/>
      <c r="C208" s="38" t="s">
        <v>26</v>
      </c>
      <c r="D208" s="14">
        <f t="shared" si="84"/>
        <v>0</v>
      </c>
      <c r="E208" s="24">
        <v>0</v>
      </c>
      <c r="F208" s="24">
        <f>F212</f>
        <v>0</v>
      </c>
      <c r="G208" s="24">
        <v>0</v>
      </c>
    </row>
    <row r="209" spans="1:7" ht="16.5" customHeight="1" x14ac:dyDescent="0.25">
      <c r="A209" s="131" t="s">
        <v>67</v>
      </c>
      <c r="B209" s="131" t="s">
        <v>150</v>
      </c>
      <c r="C209" s="23" t="s">
        <v>8</v>
      </c>
      <c r="D209" s="24">
        <f t="shared" si="84"/>
        <v>2970.64</v>
      </c>
      <c r="E209" s="24">
        <f>E210+E211</f>
        <v>856.05000000000007</v>
      </c>
      <c r="F209" s="24">
        <f>F210+F211+F212</f>
        <v>1095.49</v>
      </c>
      <c r="G209" s="24">
        <f>G210+G211</f>
        <v>1019.1</v>
      </c>
    </row>
    <row r="210" spans="1:7" ht="26.4" x14ac:dyDescent="0.25">
      <c r="A210" s="132"/>
      <c r="B210" s="132"/>
      <c r="C210" s="57" t="s">
        <v>53</v>
      </c>
      <c r="D210" s="24">
        <f t="shared" si="84"/>
        <v>2594.9500000000003</v>
      </c>
      <c r="E210" s="41">
        <f>E214+E219+E221+E223+E225+E227+E229+E215</f>
        <v>706.80000000000007</v>
      </c>
      <c r="F210" s="41">
        <f>F214+F219+F221+F223+F225+F227+F229+F215</f>
        <v>869.05000000000007</v>
      </c>
      <c r="G210" s="41">
        <f>G214+G219+G221+G223+G225+G227+G229+G215</f>
        <v>1019.1</v>
      </c>
    </row>
    <row r="211" spans="1:7" x14ac:dyDescent="0.25">
      <c r="A211" s="132"/>
      <c r="B211" s="132"/>
      <c r="C211" s="38" t="s">
        <v>30</v>
      </c>
      <c r="D211" s="24">
        <f t="shared" si="84"/>
        <v>375.69</v>
      </c>
      <c r="E211" s="41">
        <f>E216</f>
        <v>149.25</v>
      </c>
      <c r="F211" s="41">
        <f t="shared" ref="F211" si="88">F216</f>
        <v>226.44</v>
      </c>
      <c r="G211" s="41">
        <v>0</v>
      </c>
    </row>
    <row r="212" spans="1:7" x14ac:dyDescent="0.25">
      <c r="A212" s="133"/>
      <c r="B212" s="133"/>
      <c r="C212" s="38" t="s">
        <v>26</v>
      </c>
      <c r="D212" s="24">
        <f t="shared" si="84"/>
        <v>0</v>
      </c>
      <c r="E212" s="41">
        <v>0</v>
      </c>
      <c r="F212" s="41">
        <f>F217</f>
        <v>0</v>
      </c>
      <c r="G212" s="41">
        <v>0</v>
      </c>
    </row>
    <row r="213" spans="1:7" ht="12.75" customHeight="1" x14ac:dyDescent="0.25">
      <c r="A213" s="131" t="s">
        <v>51</v>
      </c>
      <c r="B213" s="131" t="s">
        <v>150</v>
      </c>
      <c r="C213" s="23" t="s">
        <v>8</v>
      </c>
      <c r="D213" s="24">
        <f t="shared" si="84"/>
        <v>787.26</v>
      </c>
      <c r="E213" s="24">
        <f>E214+E216+E215</f>
        <v>253.85</v>
      </c>
      <c r="F213" s="24">
        <f t="shared" ref="F213" si="89">F214+F216+F215</f>
        <v>383.40999999999997</v>
      </c>
      <c r="G213" s="24">
        <f>G214+G216+G215</f>
        <v>150</v>
      </c>
    </row>
    <row r="214" spans="1:7" ht="26.4" x14ac:dyDescent="0.25">
      <c r="A214" s="132"/>
      <c r="B214" s="132"/>
      <c r="C214" s="63" t="s">
        <v>53</v>
      </c>
      <c r="D214" s="24">
        <f t="shared" si="84"/>
        <v>399.96000000000004</v>
      </c>
      <c r="E214" s="24">
        <v>100</v>
      </c>
      <c r="F214" s="41">
        <v>149.96</v>
      </c>
      <c r="G214" s="41">
        <f>150</f>
        <v>150</v>
      </c>
    </row>
    <row r="215" spans="1:7" ht="39.6" x14ac:dyDescent="0.25">
      <c r="A215" s="132"/>
      <c r="B215" s="132"/>
      <c r="C215" s="63" t="s">
        <v>75</v>
      </c>
      <c r="D215" s="24">
        <f t="shared" si="84"/>
        <v>11.61</v>
      </c>
      <c r="E215" s="24">
        <v>4.5999999999999996</v>
      </c>
      <c r="F215" s="41">
        <v>7.01</v>
      </c>
      <c r="G215" s="41"/>
    </row>
    <row r="216" spans="1:7" x14ac:dyDescent="0.25">
      <c r="A216" s="132"/>
      <c r="B216" s="132"/>
      <c r="C216" s="93" t="s">
        <v>30</v>
      </c>
      <c r="D216" s="24">
        <f t="shared" ref="D216:D225" si="90">E216+F216+G216</f>
        <v>375.69</v>
      </c>
      <c r="E216" s="24">
        <v>149.25</v>
      </c>
      <c r="F216" s="41">
        <v>226.44</v>
      </c>
      <c r="G216" s="41">
        <v>0</v>
      </c>
    </row>
    <row r="217" spans="1:7" ht="16.5" customHeight="1" x14ac:dyDescent="0.25">
      <c r="A217" s="133"/>
      <c r="B217" s="133"/>
      <c r="C217" s="93" t="s">
        <v>26</v>
      </c>
      <c r="D217" s="24">
        <f t="shared" si="90"/>
        <v>0</v>
      </c>
      <c r="E217" s="24">
        <v>0</v>
      </c>
      <c r="F217" s="41">
        <v>0</v>
      </c>
      <c r="G217" s="41">
        <v>0</v>
      </c>
    </row>
    <row r="218" spans="1:7" ht="19.5" customHeight="1" x14ac:dyDescent="0.25">
      <c r="A218" s="131" t="s">
        <v>59</v>
      </c>
      <c r="B218" s="137" t="s">
        <v>151</v>
      </c>
      <c r="C218" s="23" t="s">
        <v>8</v>
      </c>
      <c r="D218" s="24">
        <f t="shared" si="90"/>
        <v>245</v>
      </c>
      <c r="E218" s="24">
        <f>E219</f>
        <v>75</v>
      </c>
      <c r="F218" s="24">
        <f>F219</f>
        <v>75</v>
      </c>
      <c r="G218" s="24">
        <f t="shared" ref="G218" si="91">G219</f>
        <v>95</v>
      </c>
    </row>
    <row r="219" spans="1:7" ht="27.75" customHeight="1" x14ac:dyDescent="0.25">
      <c r="A219" s="133"/>
      <c r="B219" s="137"/>
      <c r="C219" s="58" t="s">
        <v>53</v>
      </c>
      <c r="D219" s="24">
        <f t="shared" si="90"/>
        <v>245</v>
      </c>
      <c r="E219" s="24">
        <v>75</v>
      </c>
      <c r="F219" s="41">
        <v>75</v>
      </c>
      <c r="G219" s="41">
        <v>95</v>
      </c>
    </row>
    <row r="220" spans="1:7" ht="25.5" customHeight="1" x14ac:dyDescent="0.25">
      <c r="A220" s="131" t="s">
        <v>106</v>
      </c>
      <c r="B220" s="137" t="s">
        <v>150</v>
      </c>
      <c r="C220" s="23" t="s">
        <v>8</v>
      </c>
      <c r="D220" s="24">
        <f t="shared" si="90"/>
        <v>1069.74</v>
      </c>
      <c r="E220" s="48">
        <f>E221</f>
        <v>339.85</v>
      </c>
      <c r="F220" s="24">
        <f>F221</f>
        <v>349.89</v>
      </c>
      <c r="G220" s="41">
        <f>G221</f>
        <v>380</v>
      </c>
    </row>
    <row r="221" spans="1:7" ht="26.4" x14ac:dyDescent="0.25">
      <c r="A221" s="133"/>
      <c r="B221" s="137"/>
      <c r="C221" s="57" t="s">
        <v>53</v>
      </c>
      <c r="D221" s="24">
        <f>E221+F221+G221</f>
        <v>1069.74</v>
      </c>
      <c r="E221" s="48">
        <v>339.85</v>
      </c>
      <c r="F221" s="24">
        <v>349.89</v>
      </c>
      <c r="G221" s="41">
        <v>380</v>
      </c>
    </row>
    <row r="222" spans="1:7" x14ac:dyDescent="0.25">
      <c r="A222" s="131" t="s">
        <v>63</v>
      </c>
      <c r="B222" s="137" t="s">
        <v>150</v>
      </c>
      <c r="C222" s="23" t="s">
        <v>8</v>
      </c>
      <c r="D222" s="24">
        <f t="shared" ref="D222:D223" si="92">E222+F222+G222</f>
        <v>390.93999999999994</v>
      </c>
      <c r="E222" s="48">
        <f>E223</f>
        <v>40.11</v>
      </c>
      <c r="F222" s="48">
        <f t="shared" ref="F222:G222" si="93">F223</f>
        <v>128.72999999999999</v>
      </c>
      <c r="G222" s="48">
        <f t="shared" si="93"/>
        <v>222.1</v>
      </c>
    </row>
    <row r="223" spans="1:7" ht="26.25" customHeight="1" x14ac:dyDescent="0.25">
      <c r="A223" s="133"/>
      <c r="B223" s="137"/>
      <c r="C223" s="58" t="s">
        <v>53</v>
      </c>
      <c r="D223" s="24">
        <f t="shared" si="92"/>
        <v>390.93999999999994</v>
      </c>
      <c r="E223" s="48">
        <v>40.11</v>
      </c>
      <c r="F223" s="24">
        <v>128.72999999999999</v>
      </c>
      <c r="G223" s="41">
        <v>222.1</v>
      </c>
    </row>
    <row r="224" spans="1:7" ht="18" customHeight="1" x14ac:dyDescent="0.25">
      <c r="A224" s="131" t="s">
        <v>60</v>
      </c>
      <c r="B224" s="137" t="s">
        <v>150</v>
      </c>
      <c r="C224" s="23" t="s">
        <v>8</v>
      </c>
      <c r="D224" s="24">
        <f>E224+F224+G224</f>
        <v>0</v>
      </c>
      <c r="E224" s="41">
        <f>E225</f>
        <v>0</v>
      </c>
      <c r="F224" s="41">
        <f>F225</f>
        <v>0</v>
      </c>
      <c r="G224" s="41">
        <f>G225</f>
        <v>0</v>
      </c>
    </row>
    <row r="225" spans="1:7" ht="39" customHeight="1" x14ac:dyDescent="0.25">
      <c r="A225" s="133"/>
      <c r="B225" s="137"/>
      <c r="C225" s="57" t="s">
        <v>53</v>
      </c>
      <c r="D225" s="24">
        <f t="shared" si="90"/>
        <v>0</v>
      </c>
      <c r="E225" s="41">
        <v>0</v>
      </c>
      <c r="F225" s="41">
        <v>0</v>
      </c>
      <c r="G225" s="41">
        <v>0</v>
      </c>
    </row>
    <row r="226" spans="1:7" x14ac:dyDescent="0.25">
      <c r="A226" s="131" t="s">
        <v>61</v>
      </c>
      <c r="B226" s="137" t="s">
        <v>151</v>
      </c>
      <c r="C226" s="23" t="s">
        <v>8</v>
      </c>
      <c r="D226" s="24">
        <f>D227</f>
        <v>33</v>
      </c>
      <c r="E226" s="41">
        <f>E227</f>
        <v>2.5</v>
      </c>
      <c r="F226" s="41">
        <f t="shared" ref="F226:G226" si="94">F227</f>
        <v>13.5</v>
      </c>
      <c r="G226" s="41">
        <f t="shared" si="94"/>
        <v>17</v>
      </c>
    </row>
    <row r="227" spans="1:7" ht="27" customHeight="1" x14ac:dyDescent="0.25">
      <c r="A227" s="133"/>
      <c r="B227" s="137"/>
      <c r="C227" s="57" t="s">
        <v>53</v>
      </c>
      <c r="D227" s="24">
        <f>E227+F227+G227</f>
        <v>33</v>
      </c>
      <c r="E227" s="41">
        <v>2.5</v>
      </c>
      <c r="F227" s="41">
        <v>13.5</v>
      </c>
      <c r="G227" s="41">
        <v>17</v>
      </c>
    </row>
    <row r="228" spans="1:7" ht="19.5" customHeight="1" x14ac:dyDescent="0.25">
      <c r="A228" s="131" t="s">
        <v>62</v>
      </c>
      <c r="B228" s="137" t="s">
        <v>151</v>
      </c>
      <c r="C228" s="23" t="s">
        <v>8</v>
      </c>
      <c r="D228" s="24">
        <f t="shared" ref="D228:D229" si="95">E228+F228+G228</f>
        <v>444.70000000000005</v>
      </c>
      <c r="E228" s="41">
        <f>E229</f>
        <v>144.74</v>
      </c>
      <c r="F228" s="41">
        <f t="shared" ref="F228:G228" si="96">F229</f>
        <v>144.96</v>
      </c>
      <c r="G228" s="41">
        <f t="shared" si="96"/>
        <v>155</v>
      </c>
    </row>
    <row r="229" spans="1:7" ht="28.5" customHeight="1" x14ac:dyDescent="0.25">
      <c r="A229" s="133"/>
      <c r="B229" s="137"/>
      <c r="C229" s="58" t="s">
        <v>53</v>
      </c>
      <c r="D229" s="24">
        <f t="shared" si="95"/>
        <v>444.70000000000005</v>
      </c>
      <c r="E229" s="41">
        <v>144.74</v>
      </c>
      <c r="F229" s="41">
        <v>144.96</v>
      </c>
      <c r="G229" s="41">
        <v>155</v>
      </c>
    </row>
    <row r="230" spans="1:7" ht="23.25" customHeight="1" x14ac:dyDescent="0.25">
      <c r="A230" s="134" t="s">
        <v>24</v>
      </c>
      <c r="B230" s="134" t="s">
        <v>150</v>
      </c>
      <c r="C230" s="13" t="s">
        <v>8</v>
      </c>
      <c r="D230" s="14">
        <f t="shared" ref="D230:D232" si="97">E230+F230+G230</f>
        <v>1392.8899999999999</v>
      </c>
      <c r="E230" s="24">
        <f>E231+E232</f>
        <v>1297.6699999999998</v>
      </c>
      <c r="F230" s="24">
        <f>F231+F232</f>
        <v>17.72</v>
      </c>
      <c r="G230" s="14">
        <f t="shared" ref="G230" si="98">G231+G232</f>
        <v>77.5</v>
      </c>
    </row>
    <row r="231" spans="1:7" ht="26.4" x14ac:dyDescent="0.25">
      <c r="A231" s="135"/>
      <c r="B231" s="135"/>
      <c r="C231" s="57" t="s">
        <v>53</v>
      </c>
      <c r="D231" s="16">
        <f t="shared" ref="D231:E231" si="99">D237+D240+D252+D243+D246+D249+D234</f>
        <v>372.04999999999995</v>
      </c>
      <c r="E231" s="16">
        <f t="shared" si="99"/>
        <v>276.83</v>
      </c>
      <c r="F231" s="16">
        <f>F237+F240+F252+F243+F246+F249+F234</f>
        <v>17.72</v>
      </c>
      <c r="G231" s="16">
        <f>G237+G240+G252+G243+G246+G249+G234</f>
        <v>77.5</v>
      </c>
    </row>
    <row r="232" spans="1:7" x14ac:dyDescent="0.25">
      <c r="A232" s="136"/>
      <c r="B232" s="136"/>
      <c r="C232" s="55" t="s">
        <v>29</v>
      </c>
      <c r="D232" s="12">
        <f t="shared" si="97"/>
        <v>1020.8399999999999</v>
      </c>
      <c r="E232" s="16">
        <f>E238+E241+E244</f>
        <v>1020.8399999999999</v>
      </c>
      <c r="F232" s="16">
        <f t="shared" ref="F232:G232" si="100">F238+F241</f>
        <v>0</v>
      </c>
      <c r="G232" s="12">
        <f t="shared" si="100"/>
        <v>0</v>
      </c>
    </row>
    <row r="233" spans="1:7" ht="18.75" customHeight="1" x14ac:dyDescent="0.25">
      <c r="A233" s="134" t="s">
        <v>157</v>
      </c>
      <c r="B233" s="134" t="s">
        <v>150</v>
      </c>
      <c r="C233" s="33" t="s">
        <v>8</v>
      </c>
      <c r="D233" s="12">
        <f t="shared" ref="D233:D239" si="101">E233+F233+G233</f>
        <v>0</v>
      </c>
      <c r="E233" s="16">
        <f>E234+E235</f>
        <v>0</v>
      </c>
      <c r="F233" s="16">
        <f>F234</f>
        <v>0</v>
      </c>
      <c r="G233" s="12">
        <f>G234</f>
        <v>0</v>
      </c>
    </row>
    <row r="234" spans="1:7" ht="16.5" customHeight="1" x14ac:dyDescent="0.25">
      <c r="A234" s="135"/>
      <c r="B234" s="135"/>
      <c r="C234" s="115" t="s">
        <v>53</v>
      </c>
      <c r="D234" s="12">
        <f t="shared" si="101"/>
        <v>0</v>
      </c>
      <c r="E234" s="16">
        <v>0</v>
      </c>
      <c r="F234" s="16">
        <v>0</v>
      </c>
      <c r="G234" s="12">
        <v>0</v>
      </c>
    </row>
    <row r="235" spans="1:7" ht="16.5" customHeight="1" x14ac:dyDescent="0.25">
      <c r="A235" s="136"/>
      <c r="B235" s="136"/>
      <c r="C235" s="113" t="s">
        <v>29</v>
      </c>
      <c r="D235" s="12">
        <f t="shared" si="101"/>
        <v>0</v>
      </c>
      <c r="E235" s="16">
        <v>0</v>
      </c>
      <c r="F235" s="16">
        <v>0</v>
      </c>
      <c r="G235" s="12">
        <v>0</v>
      </c>
    </row>
    <row r="236" spans="1:7" ht="27" customHeight="1" x14ac:dyDescent="0.25">
      <c r="A236" s="131" t="s">
        <v>132</v>
      </c>
      <c r="B236" s="134" t="s">
        <v>150</v>
      </c>
      <c r="C236" s="33" t="s">
        <v>8</v>
      </c>
      <c r="D236" s="12">
        <f t="shared" si="101"/>
        <v>100</v>
      </c>
      <c r="E236" s="16">
        <f>E237+E238</f>
        <v>100</v>
      </c>
      <c r="F236" s="16">
        <f>F237</f>
        <v>0</v>
      </c>
      <c r="G236" s="12">
        <f>G237</f>
        <v>0</v>
      </c>
    </row>
    <row r="237" spans="1:7" ht="25.5" customHeight="1" x14ac:dyDescent="0.25">
      <c r="A237" s="132"/>
      <c r="B237" s="135"/>
      <c r="C237" s="57" t="s">
        <v>53</v>
      </c>
      <c r="D237" s="12">
        <f t="shared" si="101"/>
        <v>0.56999999999999995</v>
      </c>
      <c r="E237" s="16">
        <v>0.56999999999999995</v>
      </c>
      <c r="F237" s="16">
        <v>0</v>
      </c>
      <c r="G237" s="12">
        <v>0</v>
      </c>
    </row>
    <row r="238" spans="1:7" ht="20.25" customHeight="1" x14ac:dyDescent="0.25">
      <c r="A238" s="133"/>
      <c r="B238" s="136"/>
      <c r="C238" s="47" t="s">
        <v>29</v>
      </c>
      <c r="D238" s="12">
        <f t="shared" si="101"/>
        <v>99.43</v>
      </c>
      <c r="E238" s="16">
        <v>99.43</v>
      </c>
      <c r="F238" s="16">
        <v>0</v>
      </c>
      <c r="G238" s="12">
        <v>0</v>
      </c>
    </row>
    <row r="239" spans="1:7" ht="20.25" customHeight="1" x14ac:dyDescent="0.25">
      <c r="A239" s="134" t="s">
        <v>140</v>
      </c>
      <c r="B239" s="134" t="s">
        <v>150</v>
      </c>
      <c r="C239" s="33" t="s">
        <v>8</v>
      </c>
      <c r="D239" s="12">
        <f t="shared" si="101"/>
        <v>240.68</v>
      </c>
      <c r="E239" s="16">
        <f>E240+E241</f>
        <v>233.36</v>
      </c>
      <c r="F239" s="16">
        <f t="shared" ref="F239:G239" si="102">F240+F241</f>
        <v>7.32</v>
      </c>
      <c r="G239" s="12">
        <f t="shared" si="102"/>
        <v>0</v>
      </c>
    </row>
    <row r="240" spans="1:7" ht="30" customHeight="1" x14ac:dyDescent="0.25">
      <c r="A240" s="135"/>
      <c r="B240" s="135"/>
      <c r="C240" s="57" t="s">
        <v>53</v>
      </c>
      <c r="D240" s="12">
        <f t="shared" ref="D240:D241" si="103">E240+F240+G240</f>
        <v>240.68</v>
      </c>
      <c r="E240" s="16">
        <v>233.36</v>
      </c>
      <c r="F240" s="16">
        <v>7.32</v>
      </c>
      <c r="G240" s="12">
        <v>0</v>
      </c>
    </row>
    <row r="241" spans="1:7" ht="45" customHeight="1" x14ac:dyDescent="0.25">
      <c r="A241" s="136"/>
      <c r="B241" s="136"/>
      <c r="C241" s="47" t="s">
        <v>29</v>
      </c>
      <c r="D241" s="12">
        <f t="shared" si="103"/>
        <v>0</v>
      </c>
      <c r="E241" s="12">
        <v>0</v>
      </c>
      <c r="F241" s="16">
        <v>0</v>
      </c>
      <c r="G241" s="12">
        <v>0</v>
      </c>
    </row>
    <row r="242" spans="1:7" ht="23.25" customHeight="1" x14ac:dyDescent="0.25">
      <c r="A242" s="134" t="s">
        <v>133</v>
      </c>
      <c r="B242" s="134" t="s">
        <v>150</v>
      </c>
      <c r="C242" s="33" t="s">
        <v>8</v>
      </c>
      <c r="D242" s="12">
        <f>E242+F242+G242</f>
        <v>949.91</v>
      </c>
      <c r="E242" s="12">
        <f>E243+E244</f>
        <v>949.91</v>
      </c>
      <c r="F242" s="16">
        <f t="shared" ref="F242:G242" si="104">F243+F244</f>
        <v>0</v>
      </c>
      <c r="G242" s="12">
        <f t="shared" si="104"/>
        <v>0</v>
      </c>
    </row>
    <row r="243" spans="1:7" ht="31.5" customHeight="1" x14ac:dyDescent="0.25">
      <c r="A243" s="135"/>
      <c r="B243" s="135"/>
      <c r="C243" s="78" t="s">
        <v>53</v>
      </c>
      <c r="D243" s="12">
        <f t="shared" ref="D243:D247" si="105">E243+F243+G243</f>
        <v>28.5</v>
      </c>
      <c r="E243" s="12">
        <v>28.5</v>
      </c>
      <c r="F243" s="16">
        <v>0</v>
      </c>
      <c r="G243" s="12">
        <v>0</v>
      </c>
    </row>
    <row r="244" spans="1:7" ht="23.25" customHeight="1" x14ac:dyDescent="0.25">
      <c r="A244" s="136"/>
      <c r="B244" s="136"/>
      <c r="C244" s="77" t="s">
        <v>29</v>
      </c>
      <c r="D244" s="12">
        <f t="shared" si="105"/>
        <v>921.41</v>
      </c>
      <c r="E244" s="12">
        <v>921.41</v>
      </c>
      <c r="F244" s="16">
        <v>0</v>
      </c>
      <c r="G244" s="12">
        <v>0</v>
      </c>
    </row>
    <row r="245" spans="1:7" ht="23.25" customHeight="1" x14ac:dyDescent="0.25">
      <c r="A245" s="134" t="s">
        <v>134</v>
      </c>
      <c r="B245" s="134" t="s">
        <v>150</v>
      </c>
      <c r="C245" s="33" t="s">
        <v>8</v>
      </c>
      <c r="D245" s="12">
        <f>E245+F245+G245</f>
        <v>0</v>
      </c>
      <c r="E245" s="12">
        <v>0</v>
      </c>
      <c r="F245" s="16">
        <f>F246</f>
        <v>0</v>
      </c>
      <c r="G245" s="12">
        <f>G246</f>
        <v>0</v>
      </c>
    </row>
    <row r="246" spans="1:7" ht="42" customHeight="1" x14ac:dyDescent="0.25">
      <c r="A246" s="135"/>
      <c r="B246" s="135"/>
      <c r="C246" s="91" t="s">
        <v>75</v>
      </c>
      <c r="D246" s="12">
        <f t="shared" si="105"/>
        <v>0</v>
      </c>
      <c r="E246" s="12">
        <v>0</v>
      </c>
      <c r="F246" s="16">
        <v>0</v>
      </c>
      <c r="G246" s="12">
        <v>0</v>
      </c>
    </row>
    <row r="247" spans="1:7" ht="23.25" customHeight="1" x14ac:dyDescent="0.25">
      <c r="A247" s="136"/>
      <c r="B247" s="136"/>
      <c r="C247" s="90" t="s">
        <v>29</v>
      </c>
      <c r="D247" s="12">
        <f t="shared" si="105"/>
        <v>0</v>
      </c>
      <c r="E247" s="12">
        <v>0</v>
      </c>
      <c r="F247" s="16">
        <v>0</v>
      </c>
      <c r="G247" s="12">
        <v>0</v>
      </c>
    </row>
    <row r="248" spans="1:7" ht="23.25" customHeight="1" x14ac:dyDescent="0.25">
      <c r="A248" s="131" t="s">
        <v>135</v>
      </c>
      <c r="B248" s="131" t="s">
        <v>150</v>
      </c>
      <c r="C248" s="23" t="s">
        <v>8</v>
      </c>
      <c r="D248" s="16">
        <f>E248+F248+G248</f>
        <v>84.4</v>
      </c>
      <c r="E248" s="16">
        <f>E249+E250</f>
        <v>14.4</v>
      </c>
      <c r="F248" s="16">
        <f t="shared" ref="F248:G248" si="106">F249+F250</f>
        <v>0</v>
      </c>
      <c r="G248" s="12">
        <f t="shared" si="106"/>
        <v>70</v>
      </c>
    </row>
    <row r="249" spans="1:7" ht="23.25" customHeight="1" x14ac:dyDescent="0.25">
      <c r="A249" s="132"/>
      <c r="B249" s="132"/>
      <c r="C249" s="63" t="s">
        <v>53</v>
      </c>
      <c r="D249" s="16">
        <f t="shared" ref="D249:D250" si="107">E249+F249+G249</f>
        <v>84.4</v>
      </c>
      <c r="E249" s="16">
        <v>14.4</v>
      </c>
      <c r="F249" s="16">
        <v>0</v>
      </c>
      <c r="G249" s="16">
        <v>70</v>
      </c>
    </row>
    <row r="250" spans="1:7" ht="23.25" customHeight="1" x14ac:dyDescent="0.25">
      <c r="A250" s="133"/>
      <c r="B250" s="133"/>
      <c r="C250" s="118" t="s">
        <v>29</v>
      </c>
      <c r="D250" s="16">
        <f t="shared" si="107"/>
        <v>0</v>
      </c>
      <c r="E250" s="16">
        <v>0</v>
      </c>
      <c r="F250" s="16">
        <v>0</v>
      </c>
      <c r="G250" s="16">
        <v>0</v>
      </c>
    </row>
    <row r="251" spans="1:7" ht="23.25" customHeight="1" x14ac:dyDescent="0.25">
      <c r="A251" s="131" t="s">
        <v>136</v>
      </c>
      <c r="B251" s="131" t="s">
        <v>150</v>
      </c>
      <c r="C251" s="23" t="s">
        <v>8</v>
      </c>
      <c r="D251" s="16">
        <f>E251+F251+G251</f>
        <v>17.899999999999999</v>
      </c>
      <c r="E251" s="16">
        <f>E252+E253</f>
        <v>0</v>
      </c>
      <c r="F251" s="16">
        <f t="shared" ref="F251:G251" si="108">F252+F253</f>
        <v>10.4</v>
      </c>
      <c r="G251" s="16">
        <f t="shared" si="108"/>
        <v>7.5</v>
      </c>
    </row>
    <row r="252" spans="1:7" ht="31.5" customHeight="1" x14ac:dyDescent="0.25">
      <c r="A252" s="132"/>
      <c r="B252" s="132"/>
      <c r="C252" s="63" t="s">
        <v>53</v>
      </c>
      <c r="D252" s="16">
        <f t="shared" ref="D252:D253" si="109">E252+F252+G252</f>
        <v>17.899999999999999</v>
      </c>
      <c r="E252" s="16">
        <v>0</v>
      </c>
      <c r="F252" s="16">
        <v>10.4</v>
      </c>
      <c r="G252" s="16">
        <v>7.5</v>
      </c>
    </row>
    <row r="253" spans="1:7" ht="23.25" customHeight="1" x14ac:dyDescent="0.25">
      <c r="A253" s="133"/>
      <c r="B253" s="133"/>
      <c r="C253" s="60" t="s">
        <v>29</v>
      </c>
      <c r="D253" s="16">
        <f t="shared" si="109"/>
        <v>0</v>
      </c>
      <c r="E253" s="16">
        <v>0</v>
      </c>
      <c r="F253" s="16">
        <v>0</v>
      </c>
      <c r="G253" s="16">
        <v>0</v>
      </c>
    </row>
    <row r="254" spans="1:7" ht="22.5" customHeight="1" x14ac:dyDescent="0.25">
      <c r="A254" s="155" t="s">
        <v>74</v>
      </c>
      <c r="B254" s="131" t="s">
        <v>150</v>
      </c>
      <c r="C254" s="23" t="s">
        <v>8</v>
      </c>
      <c r="D254" s="24">
        <f>E254+F254+G254</f>
        <v>99.61999999999999</v>
      </c>
      <c r="E254" s="24">
        <f>E255</f>
        <v>19.560000000000002</v>
      </c>
      <c r="F254" s="24">
        <f>F255</f>
        <v>63.26</v>
      </c>
      <c r="G254" s="24">
        <f>G255</f>
        <v>16.8</v>
      </c>
    </row>
    <row r="255" spans="1:7" ht="40.5" customHeight="1" x14ac:dyDescent="0.25">
      <c r="A255" s="156"/>
      <c r="B255" s="133"/>
      <c r="C255" s="63" t="s">
        <v>53</v>
      </c>
      <c r="D255" s="24">
        <f t="shared" ref="D255:D259" si="110">E255+F255+G255</f>
        <v>99.61999999999999</v>
      </c>
      <c r="E255" s="16">
        <f>E257+E259</f>
        <v>19.560000000000002</v>
      </c>
      <c r="F255" s="16">
        <f>F257+F259</f>
        <v>63.26</v>
      </c>
      <c r="G255" s="16">
        <f t="shared" ref="G255" si="111">G257+G259</f>
        <v>16.8</v>
      </c>
    </row>
    <row r="256" spans="1:7" ht="40.5" customHeight="1" x14ac:dyDescent="0.25">
      <c r="A256" s="157" t="s">
        <v>97</v>
      </c>
      <c r="B256" s="137" t="s">
        <v>150</v>
      </c>
      <c r="C256" s="23" t="s">
        <v>8</v>
      </c>
      <c r="D256" s="24">
        <f t="shared" si="110"/>
        <v>86.059999999999988</v>
      </c>
      <c r="E256" s="16">
        <f>E257</f>
        <v>6</v>
      </c>
      <c r="F256" s="16">
        <f>F257</f>
        <v>63.26</v>
      </c>
      <c r="G256" s="16">
        <f>G257</f>
        <v>16.8</v>
      </c>
    </row>
    <row r="257" spans="1:7" ht="40.5" customHeight="1" x14ac:dyDescent="0.25">
      <c r="A257" s="157"/>
      <c r="B257" s="137"/>
      <c r="C257" s="63" t="s">
        <v>53</v>
      </c>
      <c r="D257" s="24">
        <f t="shared" si="110"/>
        <v>86.059999999999988</v>
      </c>
      <c r="E257" s="16">
        <v>6</v>
      </c>
      <c r="F257" s="16">
        <v>63.26</v>
      </c>
      <c r="G257" s="16">
        <f>2.4+6+8.4</f>
        <v>16.8</v>
      </c>
    </row>
    <row r="258" spans="1:7" ht="40.5" customHeight="1" x14ac:dyDescent="0.25">
      <c r="A258" s="157" t="s">
        <v>73</v>
      </c>
      <c r="B258" s="137" t="s">
        <v>150</v>
      </c>
      <c r="C258" s="23" t="s">
        <v>8</v>
      </c>
      <c r="D258" s="24">
        <f t="shared" si="110"/>
        <v>13.56</v>
      </c>
      <c r="E258" s="16">
        <f>E259</f>
        <v>13.56</v>
      </c>
      <c r="F258" s="16">
        <v>0</v>
      </c>
      <c r="G258" s="12">
        <v>0</v>
      </c>
    </row>
    <row r="259" spans="1:7" ht="32.25" customHeight="1" x14ac:dyDescent="0.25">
      <c r="A259" s="157"/>
      <c r="B259" s="137"/>
      <c r="C259" s="63" t="s">
        <v>53</v>
      </c>
      <c r="D259" s="24">
        <f t="shared" si="110"/>
        <v>13.56</v>
      </c>
      <c r="E259" s="16">
        <v>13.56</v>
      </c>
      <c r="F259" s="16">
        <v>0</v>
      </c>
      <c r="G259" s="12">
        <v>0</v>
      </c>
    </row>
    <row r="260" spans="1:7" ht="21.75" customHeight="1" x14ac:dyDescent="0.25">
      <c r="A260" s="148" t="s">
        <v>15</v>
      </c>
      <c r="B260" s="138" t="s">
        <v>86</v>
      </c>
      <c r="C260" s="9" t="s">
        <v>8</v>
      </c>
      <c r="D260" s="10">
        <f>D261</f>
        <v>218.23</v>
      </c>
      <c r="E260" s="10">
        <f t="shared" ref="E260:G260" si="112">E261</f>
        <v>38.85</v>
      </c>
      <c r="F260" s="10">
        <f t="shared" si="112"/>
        <v>79.38</v>
      </c>
      <c r="G260" s="10">
        <f t="shared" si="112"/>
        <v>100</v>
      </c>
    </row>
    <row r="261" spans="1:7" ht="85.5" customHeight="1" x14ac:dyDescent="0.25">
      <c r="A261" s="148"/>
      <c r="B261" s="138"/>
      <c r="C261" s="57" t="s">
        <v>53</v>
      </c>
      <c r="D261" s="11">
        <f>D263</f>
        <v>218.23</v>
      </c>
      <c r="E261" s="16">
        <f>E263</f>
        <v>38.85</v>
      </c>
      <c r="F261" s="16">
        <f>F263</f>
        <v>79.38</v>
      </c>
      <c r="G261" s="16">
        <f>G263</f>
        <v>100</v>
      </c>
    </row>
    <row r="262" spans="1:7" ht="17.25" customHeight="1" x14ac:dyDescent="0.25">
      <c r="A262" s="138" t="s">
        <v>23</v>
      </c>
      <c r="B262" s="138" t="s">
        <v>131</v>
      </c>
      <c r="C262" s="23" t="s">
        <v>8</v>
      </c>
      <c r="D262" s="24">
        <f>D263</f>
        <v>218.23</v>
      </c>
      <c r="E262" s="24">
        <f t="shared" ref="E262:G262" si="113">E263</f>
        <v>38.85</v>
      </c>
      <c r="F262" s="14">
        <f t="shared" si="113"/>
        <v>79.38</v>
      </c>
      <c r="G262" s="14">
        <f t="shared" si="113"/>
        <v>100</v>
      </c>
    </row>
    <row r="263" spans="1:7" ht="46.5" customHeight="1" x14ac:dyDescent="0.25">
      <c r="A263" s="138"/>
      <c r="B263" s="138"/>
      <c r="C263" s="57" t="s">
        <v>53</v>
      </c>
      <c r="D263" s="11">
        <f>D265</f>
        <v>218.23</v>
      </c>
      <c r="E263" s="16">
        <f>E265</f>
        <v>38.85</v>
      </c>
      <c r="F263" s="16">
        <f>F265</f>
        <v>79.38</v>
      </c>
      <c r="G263" s="16">
        <f>G265</f>
        <v>100</v>
      </c>
    </row>
    <row r="264" spans="1:7" ht="14.25" customHeight="1" x14ac:dyDescent="0.25">
      <c r="A264" s="138" t="s">
        <v>16</v>
      </c>
      <c r="B264" s="138" t="s">
        <v>131</v>
      </c>
      <c r="C264" s="15" t="s">
        <v>8</v>
      </c>
      <c r="D264" s="6">
        <f>D265</f>
        <v>218.23</v>
      </c>
      <c r="E264" s="24">
        <f>E265</f>
        <v>38.85</v>
      </c>
      <c r="F264" s="14">
        <f>F265</f>
        <v>79.38</v>
      </c>
      <c r="G264" s="14">
        <f>G265</f>
        <v>100</v>
      </c>
    </row>
    <row r="265" spans="1:7" ht="30" customHeight="1" x14ac:dyDescent="0.25">
      <c r="A265" s="138"/>
      <c r="B265" s="138"/>
      <c r="C265" s="57" t="s">
        <v>53</v>
      </c>
      <c r="D265" s="11">
        <f>E265+F265+G265</f>
        <v>218.23</v>
      </c>
      <c r="E265" s="16">
        <v>38.85</v>
      </c>
      <c r="F265" s="16">
        <v>79.38</v>
      </c>
      <c r="G265" s="16">
        <v>100</v>
      </c>
    </row>
    <row r="266" spans="1:7" ht="15" customHeight="1" x14ac:dyDescent="0.25">
      <c r="A266" s="148" t="s">
        <v>17</v>
      </c>
      <c r="B266" s="138" t="s">
        <v>86</v>
      </c>
      <c r="C266" s="9" t="s">
        <v>8</v>
      </c>
      <c r="D266" s="10">
        <f t="shared" ref="D266:E266" si="114">D267+D268+D269</f>
        <v>1034.5999999999999</v>
      </c>
      <c r="E266" s="10">
        <f t="shared" si="114"/>
        <v>165.82999999999998</v>
      </c>
      <c r="F266" s="10">
        <f>F267+F268+F269</f>
        <v>275.85000000000002</v>
      </c>
      <c r="G266" s="10">
        <f>G267+G268+G269</f>
        <v>592.91999999999996</v>
      </c>
    </row>
    <row r="267" spans="1:7" ht="43.5" customHeight="1" x14ac:dyDescent="0.25">
      <c r="A267" s="148"/>
      <c r="B267" s="138"/>
      <c r="C267" s="57" t="s">
        <v>53</v>
      </c>
      <c r="D267" s="28">
        <f>E267+F267+G267</f>
        <v>1034.5999999999999</v>
      </c>
      <c r="E267" s="29">
        <f>E271+E272+E273</f>
        <v>165.82999999999998</v>
      </c>
      <c r="F267" s="29">
        <f>F271+F272+F273</f>
        <v>275.85000000000002</v>
      </c>
      <c r="G267" s="29">
        <f t="shared" ref="G267" si="115">G271+G272+G273</f>
        <v>592.91999999999996</v>
      </c>
    </row>
    <row r="268" spans="1:7" ht="17.25" customHeight="1" x14ac:dyDescent="0.25">
      <c r="A268" s="148"/>
      <c r="B268" s="147"/>
      <c r="C268" s="39" t="s">
        <v>29</v>
      </c>
      <c r="D268" s="11">
        <f t="shared" ref="D268:D275" si="116">E268+F268+G268</f>
        <v>0</v>
      </c>
      <c r="E268" s="29">
        <v>0</v>
      </c>
      <c r="F268" s="17">
        <v>0</v>
      </c>
      <c r="G268" s="30">
        <v>0</v>
      </c>
    </row>
    <row r="269" spans="1:7" ht="33.75" customHeight="1" x14ac:dyDescent="0.25">
      <c r="A269" s="148"/>
      <c r="B269" s="147"/>
      <c r="C269" s="37" t="s">
        <v>26</v>
      </c>
      <c r="D269" s="11">
        <f t="shared" si="116"/>
        <v>0</v>
      </c>
      <c r="E269" s="12">
        <f>E295</f>
        <v>0</v>
      </c>
      <c r="F269" s="11">
        <v>0</v>
      </c>
      <c r="G269" s="11">
        <v>0</v>
      </c>
    </row>
    <row r="270" spans="1:7" ht="15.75" customHeight="1" x14ac:dyDescent="0.25">
      <c r="A270" s="128" t="s">
        <v>25</v>
      </c>
      <c r="B270" s="128" t="s">
        <v>87</v>
      </c>
      <c r="C270" s="23" t="s">
        <v>8</v>
      </c>
      <c r="D270" s="24">
        <f t="shared" si="116"/>
        <v>1034.5999999999999</v>
      </c>
      <c r="E270" s="24">
        <f t="shared" ref="E270" si="117">E271+E272</f>
        <v>165.82999999999998</v>
      </c>
      <c r="F270" s="24">
        <f>F274+F278+F281+F285+F289+F293</f>
        <v>275.85000000000002</v>
      </c>
      <c r="G270" s="24">
        <f>G274+G278+G281+G285+G289+G293</f>
        <v>592.91999999999996</v>
      </c>
    </row>
    <row r="271" spans="1:7" ht="33" customHeight="1" x14ac:dyDescent="0.25">
      <c r="A271" s="129"/>
      <c r="B271" s="129"/>
      <c r="C271" s="57" t="s">
        <v>53</v>
      </c>
      <c r="D271" s="31">
        <f>E271+F271+G271</f>
        <v>1034.5999999999999</v>
      </c>
      <c r="E271" s="16">
        <f>E274+E278+E280</f>
        <v>165.82999999999998</v>
      </c>
      <c r="F271" s="16">
        <f>F274+F280+F282+F286+F294+F290</f>
        <v>275.85000000000002</v>
      </c>
      <c r="G271" s="124">
        <f>G274+G280+G282+G286+G294+G290</f>
        <v>592.91999999999996</v>
      </c>
    </row>
    <row r="272" spans="1:7" ht="30.75" customHeight="1" x14ac:dyDescent="0.25">
      <c r="A272" s="129"/>
      <c r="B272" s="129"/>
      <c r="C272" s="40" t="s">
        <v>29</v>
      </c>
      <c r="D272" s="11">
        <f t="shared" si="116"/>
        <v>0</v>
      </c>
      <c r="E272" s="12">
        <v>0</v>
      </c>
      <c r="F272" s="16">
        <f>F295</f>
        <v>0</v>
      </c>
      <c r="G272" s="16">
        <v>0</v>
      </c>
    </row>
    <row r="273" spans="1:7" ht="66" customHeight="1" x14ac:dyDescent="0.25">
      <c r="A273" s="130"/>
      <c r="B273" s="130"/>
      <c r="C273" s="40" t="s">
        <v>26</v>
      </c>
      <c r="D273" s="11">
        <f t="shared" si="116"/>
        <v>0</v>
      </c>
      <c r="E273" s="12">
        <v>0</v>
      </c>
      <c r="F273" s="16">
        <f>F296</f>
        <v>0</v>
      </c>
      <c r="G273" s="16">
        <v>0</v>
      </c>
    </row>
    <row r="274" spans="1:7" ht="15" customHeight="1" x14ac:dyDescent="0.25">
      <c r="A274" s="138" t="s">
        <v>96</v>
      </c>
      <c r="B274" s="131" t="s">
        <v>105</v>
      </c>
      <c r="C274" s="25" t="s">
        <v>8</v>
      </c>
      <c r="D274" s="6">
        <f>E274+F274+G274</f>
        <v>104.47</v>
      </c>
      <c r="E274" s="14">
        <f>E275+E295+E296</f>
        <v>104.47</v>
      </c>
      <c r="F274" s="24">
        <f>F275+F295+F296+F278</f>
        <v>0</v>
      </c>
      <c r="G274" s="24">
        <f>G275+G295+G296</f>
        <v>0</v>
      </c>
    </row>
    <row r="275" spans="1:7" ht="12.75" customHeight="1" x14ac:dyDescent="0.25">
      <c r="A275" s="138"/>
      <c r="B275" s="132"/>
      <c r="C275" s="138" t="s">
        <v>53</v>
      </c>
      <c r="D275" s="11">
        <f t="shared" si="116"/>
        <v>104.47</v>
      </c>
      <c r="E275" s="12">
        <f>E276+E277+E278</f>
        <v>104.47</v>
      </c>
      <c r="F275" s="16">
        <f>F276+F277+F278</f>
        <v>0</v>
      </c>
      <c r="G275" s="16">
        <v>0</v>
      </c>
    </row>
    <row r="276" spans="1:7" ht="25.5" customHeight="1" x14ac:dyDescent="0.25">
      <c r="A276" s="138"/>
      <c r="B276" s="132"/>
      <c r="C276" s="138"/>
      <c r="D276" s="11">
        <f>E276+F276+G276</f>
        <v>104.47</v>
      </c>
      <c r="E276" s="12">
        <v>104.47</v>
      </c>
      <c r="F276" s="16">
        <v>0</v>
      </c>
      <c r="G276" s="16">
        <v>0</v>
      </c>
    </row>
    <row r="277" spans="1:7" x14ac:dyDescent="0.25">
      <c r="A277" s="138"/>
      <c r="B277" s="133"/>
      <c r="C277" s="138"/>
      <c r="D277" s="11">
        <f t="shared" ref="D277" si="118">E277+F277+G277</f>
        <v>0</v>
      </c>
      <c r="E277" s="12">
        <v>0</v>
      </c>
      <c r="F277" s="16">
        <v>0</v>
      </c>
      <c r="G277" s="16">
        <v>0</v>
      </c>
    </row>
    <row r="278" spans="1:7" x14ac:dyDescent="0.25">
      <c r="A278" s="138"/>
      <c r="B278" s="65"/>
      <c r="C278" s="138"/>
      <c r="D278" s="11">
        <f>E278+F278+G278</f>
        <v>0</v>
      </c>
      <c r="E278" s="12">
        <v>0</v>
      </c>
      <c r="F278" s="16">
        <v>0</v>
      </c>
      <c r="G278" s="16">
        <v>0</v>
      </c>
    </row>
    <row r="279" spans="1:7" ht="24" customHeight="1" x14ac:dyDescent="0.25">
      <c r="A279" s="128" t="s">
        <v>65</v>
      </c>
      <c r="B279" s="131" t="s">
        <v>88</v>
      </c>
      <c r="C279" s="23" t="s">
        <v>8</v>
      </c>
      <c r="D279" s="11">
        <f t="shared" ref="D279:D280" si="119">E279+F279+G279</f>
        <v>61.36</v>
      </c>
      <c r="E279" s="12">
        <f>E280</f>
        <v>61.36</v>
      </c>
      <c r="F279" s="16">
        <f t="shared" ref="F279:G279" si="120">F280</f>
        <v>0</v>
      </c>
      <c r="G279" s="16">
        <f t="shared" si="120"/>
        <v>0</v>
      </c>
    </row>
    <row r="280" spans="1:7" ht="36" customHeight="1" x14ac:dyDescent="0.25">
      <c r="A280" s="130"/>
      <c r="B280" s="133"/>
      <c r="C280" s="64" t="s">
        <v>53</v>
      </c>
      <c r="D280" s="11">
        <f t="shared" si="119"/>
        <v>61.36</v>
      </c>
      <c r="E280" s="16">
        <v>61.36</v>
      </c>
      <c r="F280" s="16">
        <v>0</v>
      </c>
      <c r="G280" s="16">
        <v>0</v>
      </c>
    </row>
    <row r="281" spans="1:7" ht="20.25" customHeight="1" x14ac:dyDescent="0.25">
      <c r="A281" s="158" t="s">
        <v>104</v>
      </c>
      <c r="B281" s="128" t="s">
        <v>100</v>
      </c>
      <c r="C281" s="23" t="s">
        <v>8</v>
      </c>
      <c r="D281" s="11">
        <f>D282+D283+D284</f>
        <v>445.05</v>
      </c>
      <c r="E281" s="11">
        <f t="shared" ref="E281" si="121">E282+E283+E284</f>
        <v>0</v>
      </c>
      <c r="F281" s="16">
        <f t="shared" ref="F281" si="122">F282+F283+F284</f>
        <v>167.05</v>
      </c>
      <c r="G281" s="16">
        <f t="shared" ref="G281" si="123">G282+G283+G284</f>
        <v>278</v>
      </c>
    </row>
    <row r="282" spans="1:7" ht="36" customHeight="1" x14ac:dyDescent="0.25">
      <c r="A282" s="159"/>
      <c r="B282" s="129"/>
      <c r="C282" s="94" t="s">
        <v>53</v>
      </c>
      <c r="D282" s="11">
        <f>E282+F282+G282</f>
        <v>445.05</v>
      </c>
      <c r="E282" s="16">
        <v>0</v>
      </c>
      <c r="F282" s="16">
        <v>167.05</v>
      </c>
      <c r="G282" s="16">
        <v>278</v>
      </c>
    </row>
    <row r="283" spans="1:7" ht="20.25" customHeight="1" x14ac:dyDescent="0.25">
      <c r="A283" s="159"/>
      <c r="B283" s="129"/>
      <c r="C283" s="92" t="s">
        <v>29</v>
      </c>
      <c r="D283" s="11">
        <f t="shared" ref="D283:D284" si="124">E283+F283+G283</f>
        <v>0</v>
      </c>
      <c r="E283" s="12">
        <v>0</v>
      </c>
      <c r="F283" s="16">
        <v>0</v>
      </c>
      <c r="G283" s="16">
        <v>0</v>
      </c>
    </row>
    <row r="284" spans="1:7" ht="18" customHeight="1" x14ac:dyDescent="0.25">
      <c r="A284" s="160"/>
      <c r="B284" s="130"/>
      <c r="C284" s="92" t="s">
        <v>26</v>
      </c>
      <c r="D284" s="11">
        <f t="shared" si="124"/>
        <v>0</v>
      </c>
      <c r="E284" s="12">
        <v>0</v>
      </c>
      <c r="F284" s="123">
        <v>0</v>
      </c>
      <c r="G284" s="16">
        <v>0</v>
      </c>
    </row>
    <row r="285" spans="1:7" ht="18" customHeight="1" x14ac:dyDescent="0.25">
      <c r="A285" s="158" t="s">
        <v>115</v>
      </c>
      <c r="B285" s="128" t="s">
        <v>117</v>
      </c>
      <c r="C285" s="23" t="s">
        <v>8</v>
      </c>
      <c r="D285" s="11">
        <f>D286+D287+D288</f>
        <v>169.92</v>
      </c>
      <c r="E285" s="11">
        <f t="shared" ref="E285:G285" si="125">E286+E287+E288</f>
        <v>0</v>
      </c>
      <c r="F285" s="16">
        <f t="shared" si="125"/>
        <v>0</v>
      </c>
      <c r="G285" s="16">
        <f t="shared" si="125"/>
        <v>169.92</v>
      </c>
    </row>
    <row r="286" spans="1:7" ht="18" customHeight="1" x14ac:dyDescent="0.25">
      <c r="A286" s="159"/>
      <c r="B286" s="129"/>
      <c r="C286" s="109" t="s">
        <v>53</v>
      </c>
      <c r="D286" s="11">
        <f>E286+F286+G286</f>
        <v>169.92</v>
      </c>
      <c r="E286" s="16">
        <v>0</v>
      </c>
      <c r="F286" s="16">
        <v>0</v>
      </c>
      <c r="G286" s="16">
        <v>169.92</v>
      </c>
    </row>
    <row r="287" spans="1:7" ht="18" customHeight="1" x14ac:dyDescent="0.25">
      <c r="A287" s="159"/>
      <c r="B287" s="129"/>
      <c r="C287" s="106" t="s">
        <v>29</v>
      </c>
      <c r="D287" s="11">
        <f t="shared" ref="D287:D288" si="126">E287+F287+G287</f>
        <v>0</v>
      </c>
      <c r="E287" s="12">
        <v>0</v>
      </c>
      <c r="F287" s="16">
        <v>0</v>
      </c>
      <c r="G287" s="12">
        <v>0</v>
      </c>
    </row>
    <row r="288" spans="1:7" ht="18" customHeight="1" x14ac:dyDescent="0.25">
      <c r="A288" s="160"/>
      <c r="B288" s="130"/>
      <c r="C288" s="106" t="s">
        <v>26</v>
      </c>
      <c r="D288" s="11">
        <f t="shared" si="126"/>
        <v>0</v>
      </c>
      <c r="E288" s="12">
        <v>0</v>
      </c>
      <c r="F288" s="123">
        <v>0</v>
      </c>
      <c r="G288" s="12">
        <v>0</v>
      </c>
    </row>
    <row r="289" spans="1:7" ht="18" customHeight="1" x14ac:dyDescent="0.25">
      <c r="A289" s="158" t="s">
        <v>116</v>
      </c>
      <c r="B289" s="128" t="s">
        <v>138</v>
      </c>
      <c r="C289" s="23" t="s">
        <v>8</v>
      </c>
      <c r="D289" s="11">
        <f>D290+D291+D292</f>
        <v>228.8</v>
      </c>
      <c r="E289" s="11">
        <f t="shared" ref="E289:G289" si="127">E290+E291+E292</f>
        <v>0</v>
      </c>
      <c r="F289" s="16">
        <f t="shared" si="127"/>
        <v>108.8</v>
      </c>
      <c r="G289" s="11">
        <f t="shared" si="127"/>
        <v>120</v>
      </c>
    </row>
    <row r="290" spans="1:7" ht="18" customHeight="1" x14ac:dyDescent="0.25">
      <c r="A290" s="159"/>
      <c r="B290" s="129"/>
      <c r="C290" s="115" t="s">
        <v>53</v>
      </c>
      <c r="D290" s="11">
        <f>E290+F290+G290</f>
        <v>228.8</v>
      </c>
      <c r="E290" s="16">
        <v>0</v>
      </c>
      <c r="F290" s="16">
        <f>60+48.8</f>
        <v>108.8</v>
      </c>
      <c r="G290" s="16">
        <f>120</f>
        <v>120</v>
      </c>
    </row>
    <row r="291" spans="1:7" ht="18" customHeight="1" x14ac:dyDescent="0.25">
      <c r="A291" s="159"/>
      <c r="B291" s="129"/>
      <c r="C291" s="114" t="s">
        <v>29</v>
      </c>
      <c r="D291" s="11">
        <f t="shared" ref="D291:D292" si="128">E291+F291+G291</f>
        <v>0</v>
      </c>
      <c r="E291" s="12">
        <v>0</v>
      </c>
      <c r="F291" s="16">
        <v>0</v>
      </c>
      <c r="G291" s="16">
        <v>0</v>
      </c>
    </row>
    <row r="292" spans="1:7" ht="18" customHeight="1" x14ac:dyDescent="0.25">
      <c r="A292" s="160"/>
      <c r="B292" s="130"/>
      <c r="C292" s="114" t="s">
        <v>26</v>
      </c>
      <c r="D292" s="11">
        <f t="shared" si="128"/>
        <v>0</v>
      </c>
      <c r="E292" s="12">
        <v>0</v>
      </c>
      <c r="F292" s="123">
        <v>0</v>
      </c>
      <c r="G292" s="16">
        <v>0</v>
      </c>
    </row>
    <row r="293" spans="1:7" ht="20.25" customHeight="1" x14ac:dyDescent="0.25">
      <c r="A293" s="158" t="s">
        <v>130</v>
      </c>
      <c r="B293" s="128" t="s">
        <v>131</v>
      </c>
      <c r="C293" s="23" t="s">
        <v>8</v>
      </c>
      <c r="D293" s="11">
        <f>D294+D295+D296</f>
        <v>25</v>
      </c>
      <c r="E293" s="11">
        <f t="shared" ref="E293:G293" si="129">E294+E295+E296</f>
        <v>0</v>
      </c>
      <c r="F293" s="16">
        <f t="shared" si="129"/>
        <v>0</v>
      </c>
      <c r="G293" s="16">
        <f t="shared" si="129"/>
        <v>25</v>
      </c>
    </row>
    <row r="294" spans="1:7" ht="30" customHeight="1" x14ac:dyDescent="0.25">
      <c r="A294" s="159"/>
      <c r="B294" s="129"/>
      <c r="C294" s="94" t="s">
        <v>53</v>
      </c>
      <c r="D294" s="11">
        <f>E294+F294+G294</f>
        <v>25</v>
      </c>
      <c r="E294" s="16">
        <v>0</v>
      </c>
      <c r="F294" s="16">
        <v>0</v>
      </c>
      <c r="G294" s="16">
        <f>25</f>
        <v>25</v>
      </c>
    </row>
    <row r="295" spans="1:7" ht="18.75" customHeight="1" x14ac:dyDescent="0.25">
      <c r="A295" s="159"/>
      <c r="B295" s="129"/>
      <c r="C295" s="37" t="s">
        <v>29</v>
      </c>
      <c r="D295" s="11">
        <f t="shared" ref="D295:D296" si="130">E295+F295+G295</f>
        <v>0</v>
      </c>
      <c r="E295" s="12">
        <v>0</v>
      </c>
      <c r="F295" s="12">
        <v>0</v>
      </c>
      <c r="G295" s="12">
        <v>0</v>
      </c>
    </row>
    <row r="296" spans="1:7" ht="18.75" customHeight="1" x14ac:dyDescent="0.25">
      <c r="A296" s="160"/>
      <c r="B296" s="130"/>
      <c r="C296" s="37" t="s">
        <v>26</v>
      </c>
      <c r="D296" s="11">
        <f t="shared" si="130"/>
        <v>0</v>
      </c>
      <c r="E296" s="12">
        <v>0</v>
      </c>
      <c r="F296" s="42">
        <v>0</v>
      </c>
      <c r="G296" s="12">
        <v>0</v>
      </c>
    </row>
    <row r="297" spans="1:7" ht="20.25" customHeight="1" x14ac:dyDescent="0.25">
      <c r="A297" s="149" t="s">
        <v>18</v>
      </c>
      <c r="B297" s="128" t="s">
        <v>89</v>
      </c>
      <c r="C297" s="19" t="s">
        <v>8</v>
      </c>
      <c r="D297" s="10">
        <f t="shared" ref="D297:D305" si="131">E297+F297+G297</f>
        <v>39294.35</v>
      </c>
      <c r="E297" s="10">
        <f>E298+E299</f>
        <v>12167.78</v>
      </c>
      <c r="F297" s="26">
        <f t="shared" ref="F297:G297" si="132">F298</f>
        <v>13268.01</v>
      </c>
      <c r="G297" s="10">
        <f t="shared" si="132"/>
        <v>13858.56</v>
      </c>
    </row>
    <row r="298" spans="1:7" ht="36" customHeight="1" x14ac:dyDescent="0.25">
      <c r="A298" s="150"/>
      <c r="B298" s="129"/>
      <c r="C298" s="57" t="s">
        <v>53</v>
      </c>
      <c r="D298" s="12">
        <f t="shared" si="131"/>
        <v>39294.35</v>
      </c>
      <c r="E298" s="16">
        <f>E301+E310</f>
        <v>12167.78</v>
      </c>
      <c r="F298" s="12">
        <f>F301+F310</f>
        <v>13268.01</v>
      </c>
      <c r="G298" s="12">
        <f>G301+G310</f>
        <v>13858.56</v>
      </c>
    </row>
    <row r="299" spans="1:7" ht="89.25" customHeight="1" x14ac:dyDescent="0.25">
      <c r="A299" s="151"/>
      <c r="B299" s="130"/>
      <c r="C299" s="20" t="s">
        <v>29</v>
      </c>
      <c r="D299" s="12">
        <f t="shared" si="131"/>
        <v>0</v>
      </c>
      <c r="E299" s="16">
        <f>E302</f>
        <v>0</v>
      </c>
      <c r="F299" s="12">
        <f t="shared" ref="F299:G299" si="133">F302</f>
        <v>0</v>
      </c>
      <c r="G299" s="12">
        <f t="shared" si="133"/>
        <v>0</v>
      </c>
    </row>
    <row r="300" spans="1:7" ht="16.5" customHeight="1" x14ac:dyDescent="0.25">
      <c r="A300" s="128" t="s">
        <v>19</v>
      </c>
      <c r="B300" s="128" t="s">
        <v>90</v>
      </c>
      <c r="C300" s="21" t="s">
        <v>8</v>
      </c>
      <c r="D300" s="14">
        <f t="shared" si="131"/>
        <v>35118.879999999997</v>
      </c>
      <c r="E300" s="24">
        <f>E301+E302</f>
        <v>10686.310000000001</v>
      </c>
      <c r="F300" s="14">
        <f t="shared" ref="F300:G300" si="134">F301+F302</f>
        <v>11882.01</v>
      </c>
      <c r="G300" s="14">
        <f t="shared" si="134"/>
        <v>12550.56</v>
      </c>
    </row>
    <row r="301" spans="1:7" ht="32.25" customHeight="1" x14ac:dyDescent="0.25">
      <c r="A301" s="129"/>
      <c r="B301" s="129"/>
      <c r="C301" s="57" t="s">
        <v>53</v>
      </c>
      <c r="D301" s="12">
        <f t="shared" si="131"/>
        <v>35118.879999999997</v>
      </c>
      <c r="E301" s="16">
        <f>E304+E306</f>
        <v>10686.310000000001</v>
      </c>
      <c r="F301" s="12">
        <f>F304+F306</f>
        <v>11882.01</v>
      </c>
      <c r="G301" s="12">
        <f>G304+G306</f>
        <v>12550.56</v>
      </c>
    </row>
    <row r="302" spans="1:7" ht="46.5" customHeight="1" x14ac:dyDescent="0.25">
      <c r="A302" s="130"/>
      <c r="B302" s="130"/>
      <c r="C302" s="20" t="s">
        <v>29</v>
      </c>
      <c r="D302" s="12">
        <f t="shared" si="131"/>
        <v>0</v>
      </c>
      <c r="E302" s="12">
        <f>E307</f>
        <v>0</v>
      </c>
      <c r="F302" s="12">
        <f t="shared" ref="F302:G302" si="135">F307</f>
        <v>0</v>
      </c>
      <c r="G302" s="12">
        <f t="shared" si="135"/>
        <v>0</v>
      </c>
    </row>
    <row r="303" spans="1:7" ht="13.5" customHeight="1" x14ac:dyDescent="0.25">
      <c r="A303" s="138" t="s">
        <v>20</v>
      </c>
      <c r="B303" s="138" t="s">
        <v>152</v>
      </c>
      <c r="C303" s="22" t="s">
        <v>8</v>
      </c>
      <c r="D303" s="14">
        <f t="shared" si="131"/>
        <v>5855.87</v>
      </c>
      <c r="E303" s="24">
        <f>E304</f>
        <v>1851.2</v>
      </c>
      <c r="F303" s="14">
        <f t="shared" ref="F303:G303" si="136">F304</f>
        <v>1926.67</v>
      </c>
      <c r="G303" s="14">
        <f t="shared" si="136"/>
        <v>2078</v>
      </c>
    </row>
    <row r="304" spans="1:7" ht="81" customHeight="1" x14ac:dyDescent="0.25">
      <c r="A304" s="138"/>
      <c r="B304" s="138"/>
      <c r="C304" s="57" t="s">
        <v>53</v>
      </c>
      <c r="D304" s="12">
        <f t="shared" si="131"/>
        <v>5855.87</v>
      </c>
      <c r="E304" s="16">
        <v>1851.2</v>
      </c>
      <c r="F304" s="16">
        <v>1926.67</v>
      </c>
      <c r="G304" s="16">
        <v>2078</v>
      </c>
    </row>
    <row r="305" spans="1:8" ht="13.5" customHeight="1" x14ac:dyDescent="0.25">
      <c r="A305" s="128" t="s">
        <v>98</v>
      </c>
      <c r="B305" s="128" t="s">
        <v>84</v>
      </c>
      <c r="C305" s="22" t="s">
        <v>8</v>
      </c>
      <c r="D305" s="14">
        <f t="shared" si="131"/>
        <v>29263.010000000002</v>
      </c>
      <c r="E305" s="24">
        <f>E306+E307</f>
        <v>8835.11</v>
      </c>
      <c r="F305" s="24">
        <f t="shared" ref="F305:G305" si="137">F306</f>
        <v>9955.34</v>
      </c>
      <c r="G305" s="24">
        <f t="shared" si="137"/>
        <v>10472.56</v>
      </c>
    </row>
    <row r="306" spans="1:8" ht="26.4" x14ac:dyDescent="0.25">
      <c r="A306" s="129"/>
      <c r="B306" s="129"/>
      <c r="C306" s="57" t="s">
        <v>53</v>
      </c>
      <c r="D306" s="14">
        <f t="shared" ref="D306:D307" si="138">E306+F306+G306</f>
        <v>29263.010000000002</v>
      </c>
      <c r="E306" s="16">
        <v>8835.11</v>
      </c>
      <c r="F306" s="16">
        <v>9955.34</v>
      </c>
      <c r="G306" s="16">
        <f>(7825422.43+2363277.57+276610+7250)/1000</f>
        <v>10472.56</v>
      </c>
    </row>
    <row r="307" spans="1:8" ht="39.75" customHeight="1" x14ac:dyDescent="0.25">
      <c r="A307" s="130"/>
      <c r="B307" s="130"/>
      <c r="C307" s="20" t="s">
        <v>29</v>
      </c>
      <c r="D307" s="14">
        <f t="shared" si="138"/>
        <v>0</v>
      </c>
      <c r="E307" s="12">
        <v>0</v>
      </c>
      <c r="F307" s="16">
        <v>0</v>
      </c>
      <c r="G307" s="16">
        <v>0</v>
      </c>
    </row>
    <row r="308" spans="1:8" ht="6.75" hidden="1" customHeight="1" x14ac:dyDescent="0.2">
      <c r="A308" s="76"/>
      <c r="B308" s="76"/>
      <c r="C308" s="20" t="s">
        <v>29</v>
      </c>
      <c r="D308" s="14"/>
      <c r="E308" s="16"/>
      <c r="F308" s="16"/>
      <c r="G308" s="16"/>
    </row>
    <row r="309" spans="1:8" ht="13.5" customHeight="1" x14ac:dyDescent="0.25">
      <c r="A309" s="138" t="s">
        <v>54</v>
      </c>
      <c r="B309" s="138" t="s">
        <v>159</v>
      </c>
      <c r="C309" s="22" t="s">
        <v>8</v>
      </c>
      <c r="D309" s="14">
        <f t="shared" ref="D309:D314" si="139">E309+F309+G309</f>
        <v>4175.47</v>
      </c>
      <c r="E309" s="24">
        <f>E310</f>
        <v>1481.47</v>
      </c>
      <c r="F309" s="24">
        <f>F310</f>
        <v>1386</v>
      </c>
      <c r="G309" s="24">
        <f t="shared" ref="G309:G310" si="140">G311</f>
        <v>1308</v>
      </c>
    </row>
    <row r="310" spans="1:8" ht="26.4" x14ac:dyDescent="0.25">
      <c r="A310" s="138"/>
      <c r="B310" s="138"/>
      <c r="C310" s="57" t="s">
        <v>53</v>
      </c>
      <c r="D310" s="12">
        <f t="shared" si="139"/>
        <v>4175.47</v>
      </c>
      <c r="E310" s="12">
        <f>E312</f>
        <v>1481.47</v>
      </c>
      <c r="F310" s="16">
        <f>F312</f>
        <v>1386</v>
      </c>
      <c r="G310" s="16">
        <f t="shared" si="140"/>
        <v>1308</v>
      </c>
    </row>
    <row r="311" spans="1:8" ht="15.75" customHeight="1" x14ac:dyDescent="0.25">
      <c r="A311" s="138" t="s">
        <v>66</v>
      </c>
      <c r="B311" s="138"/>
      <c r="C311" s="22" t="s">
        <v>8</v>
      </c>
      <c r="D311" s="14">
        <f t="shared" si="139"/>
        <v>4175.47</v>
      </c>
      <c r="E311" s="14">
        <f>E312</f>
        <v>1481.47</v>
      </c>
      <c r="F311" s="24">
        <f>F312</f>
        <v>1386</v>
      </c>
      <c r="G311" s="24">
        <f>G312</f>
        <v>1308</v>
      </c>
    </row>
    <row r="312" spans="1:8" ht="79.5" customHeight="1" x14ac:dyDescent="0.25">
      <c r="A312" s="138"/>
      <c r="B312" s="138"/>
      <c r="C312" s="57" t="s">
        <v>53</v>
      </c>
      <c r="D312" s="12">
        <f t="shared" si="139"/>
        <v>4175.47</v>
      </c>
      <c r="E312" s="16">
        <v>1481.47</v>
      </c>
      <c r="F312" s="16">
        <v>1386</v>
      </c>
      <c r="G312" s="16">
        <v>1308</v>
      </c>
    </row>
    <row r="313" spans="1:8" ht="27" customHeight="1" x14ac:dyDescent="0.25">
      <c r="A313" s="62" t="s">
        <v>55</v>
      </c>
      <c r="B313" s="128" t="s">
        <v>158</v>
      </c>
      <c r="C313" s="43" t="s">
        <v>8</v>
      </c>
      <c r="D313" s="49">
        <f t="shared" si="139"/>
        <v>50</v>
      </c>
      <c r="E313" s="50">
        <f>E314+E315</f>
        <v>0</v>
      </c>
      <c r="F313" s="50">
        <f t="shared" ref="F313:G313" si="141">F314+F315</f>
        <v>0</v>
      </c>
      <c r="G313" s="50">
        <f t="shared" si="141"/>
        <v>50</v>
      </c>
      <c r="H313" s="45"/>
    </row>
    <row r="314" spans="1:8" ht="26.25" customHeight="1" thickBot="1" x14ac:dyDescent="0.3">
      <c r="A314" s="129" t="s">
        <v>64</v>
      </c>
      <c r="B314" s="150"/>
      <c r="C314" s="57" t="s">
        <v>53</v>
      </c>
      <c r="D314" s="6">
        <f t="shared" si="139"/>
        <v>50</v>
      </c>
      <c r="E314" s="12">
        <v>0</v>
      </c>
      <c r="F314" s="16">
        <v>0</v>
      </c>
      <c r="G314" s="16">
        <v>50</v>
      </c>
      <c r="H314" s="45"/>
    </row>
    <row r="315" spans="1:8" ht="32.25" hidden="1" customHeight="1" thickBot="1" x14ac:dyDescent="0.25">
      <c r="A315" s="130"/>
      <c r="B315" s="151"/>
      <c r="C315" s="7"/>
      <c r="D315" s="6"/>
      <c r="E315" s="12"/>
      <c r="F315" s="12"/>
      <c r="G315" s="46"/>
      <c r="H315" s="45"/>
    </row>
    <row r="316" spans="1:8" x14ac:dyDescent="0.25">
      <c r="A316" s="149" t="s">
        <v>21</v>
      </c>
      <c r="B316" s="152"/>
      <c r="C316" s="19" t="s">
        <v>8</v>
      </c>
      <c r="D316" s="32">
        <f>D317+D318+D319</f>
        <v>274810.12699999998</v>
      </c>
      <c r="E316" s="32">
        <f>E317+E318</f>
        <v>68842.16</v>
      </c>
      <c r="F316" s="32">
        <f t="shared" ref="F316" si="142">F317+F318+F319</f>
        <v>66825.01999999999</v>
      </c>
      <c r="G316" s="32">
        <f>G317+G318+G319</f>
        <v>139142.94699999999</v>
      </c>
    </row>
    <row r="317" spans="1:8" ht="27" customHeight="1" x14ac:dyDescent="0.25">
      <c r="A317" s="150"/>
      <c r="B317" s="153"/>
      <c r="C317" s="57" t="s">
        <v>53</v>
      </c>
      <c r="D317" s="6">
        <f>E317+F317+G317</f>
        <v>188819.717</v>
      </c>
      <c r="E317" s="6">
        <f>E11+E173+E198+E261+E267+E298+E314</f>
        <v>59946.21</v>
      </c>
      <c r="F317" s="6">
        <f>F11+F173+F198+F261+F267+F298+F314</f>
        <v>64565.979999999996</v>
      </c>
      <c r="G317" s="6">
        <f>G11+G173+G198+G261+G267+G298+G314</f>
        <v>64307.526999999995</v>
      </c>
    </row>
    <row r="318" spans="1:8" ht="20.25" customHeight="1" x14ac:dyDescent="0.25">
      <c r="A318" s="150"/>
      <c r="B318" s="153"/>
      <c r="C318" s="20" t="s">
        <v>29</v>
      </c>
      <c r="D318" s="6">
        <f t="shared" ref="D318:D319" si="143">E318+F318+G318</f>
        <v>85990.41</v>
      </c>
      <c r="E318" s="6">
        <f>E12+E174+E199+E268+E299</f>
        <v>8895.9499999999989</v>
      </c>
      <c r="F318" s="6">
        <f>F12+F174+F199+F268</f>
        <v>2259.04</v>
      </c>
      <c r="G318" s="6">
        <f>G12+G174+G199+G268</f>
        <v>74835.42</v>
      </c>
    </row>
    <row r="319" spans="1:8" x14ac:dyDescent="0.25">
      <c r="A319" s="151"/>
      <c r="B319" s="154"/>
      <c r="C319" s="8" t="s">
        <v>26</v>
      </c>
      <c r="D319" s="6">
        <f t="shared" si="143"/>
        <v>0</v>
      </c>
      <c r="E319" s="27">
        <f>E13+E200+E269</f>
        <v>0</v>
      </c>
      <c r="F319" s="27">
        <f>F13+F200+F269</f>
        <v>0</v>
      </c>
      <c r="G319" s="27">
        <f>G13+G200+G269</f>
        <v>0</v>
      </c>
    </row>
    <row r="320" spans="1:8" x14ac:dyDescent="0.25">
      <c r="E320" s="5"/>
    </row>
    <row r="321" spans="4:7" x14ac:dyDescent="0.25">
      <c r="D321" s="5"/>
      <c r="E321" s="5"/>
      <c r="F321" s="5"/>
      <c r="G321" s="5"/>
    </row>
  </sheetData>
  <mergeCells count="211">
    <mergeCell ref="B133:B135"/>
    <mergeCell ref="A118:A120"/>
    <mergeCell ref="B97:B99"/>
    <mergeCell ref="B181:B182"/>
    <mergeCell ref="A181:A182"/>
    <mergeCell ref="B175:B176"/>
    <mergeCell ref="B242:B244"/>
    <mergeCell ref="A94:A96"/>
    <mergeCell ref="B94:B96"/>
    <mergeCell ref="A121:A123"/>
    <mergeCell ref="B118:B120"/>
    <mergeCell ref="B121:B123"/>
    <mergeCell ref="A115:A117"/>
    <mergeCell ref="B115:B117"/>
    <mergeCell ref="A127:A129"/>
    <mergeCell ref="A97:A99"/>
    <mergeCell ref="A100:A102"/>
    <mergeCell ref="B100:B102"/>
    <mergeCell ref="A142:A144"/>
    <mergeCell ref="A145:A147"/>
    <mergeCell ref="A148:A150"/>
    <mergeCell ref="B148:B150"/>
    <mergeCell ref="B151:B153"/>
    <mergeCell ref="A160:A162"/>
    <mergeCell ref="B29:B31"/>
    <mergeCell ref="A32:A34"/>
    <mergeCell ref="B32:B34"/>
    <mergeCell ref="A66:A69"/>
    <mergeCell ref="A35:A37"/>
    <mergeCell ref="B35:B37"/>
    <mergeCell ref="A112:A114"/>
    <mergeCell ref="B112:B114"/>
    <mergeCell ref="A88:A90"/>
    <mergeCell ref="B88:B90"/>
    <mergeCell ref="A85:A87"/>
    <mergeCell ref="B85:B87"/>
    <mergeCell ref="A91:A93"/>
    <mergeCell ref="A56:A58"/>
    <mergeCell ref="B56:B58"/>
    <mergeCell ref="B79:B81"/>
    <mergeCell ref="A62:A65"/>
    <mergeCell ref="B62:B65"/>
    <mergeCell ref="A79:A81"/>
    <mergeCell ref="A76:A78"/>
    <mergeCell ref="B76:B78"/>
    <mergeCell ref="B73:B75"/>
    <mergeCell ref="A73:A75"/>
    <mergeCell ref="B91:B93"/>
    <mergeCell ref="F1:G1"/>
    <mergeCell ref="F3:G3"/>
    <mergeCell ref="B14:B15"/>
    <mergeCell ref="A17:A18"/>
    <mergeCell ref="B17:B18"/>
    <mergeCell ref="A5:G5"/>
    <mergeCell ref="A6:G6"/>
    <mergeCell ref="A7:G7"/>
    <mergeCell ref="A10:A13"/>
    <mergeCell ref="B10:B13"/>
    <mergeCell ref="A14:A16"/>
    <mergeCell ref="A19:A21"/>
    <mergeCell ref="B19:B21"/>
    <mergeCell ref="A26:A28"/>
    <mergeCell ref="B26:B28"/>
    <mergeCell ref="A82:A84"/>
    <mergeCell ref="A22:A25"/>
    <mergeCell ref="B22:B25"/>
    <mergeCell ref="B70:B72"/>
    <mergeCell ref="A47:A49"/>
    <mergeCell ref="B47:B49"/>
    <mergeCell ref="B82:B84"/>
    <mergeCell ref="B41:B43"/>
    <mergeCell ref="A41:A43"/>
    <mergeCell ref="A50:A52"/>
    <mergeCell ref="B50:B52"/>
    <mergeCell ref="A53:A55"/>
    <mergeCell ref="B53:B55"/>
    <mergeCell ref="A70:A72"/>
    <mergeCell ref="A38:A40"/>
    <mergeCell ref="B38:B40"/>
    <mergeCell ref="A44:A46"/>
    <mergeCell ref="B44:B46"/>
    <mergeCell ref="B66:B69"/>
    <mergeCell ref="A29:A31"/>
    <mergeCell ref="A303:A304"/>
    <mergeCell ref="B303:B304"/>
    <mergeCell ref="B254:B255"/>
    <mergeCell ref="A254:A255"/>
    <mergeCell ref="A256:A257"/>
    <mergeCell ref="A264:A265"/>
    <mergeCell ref="A260:A261"/>
    <mergeCell ref="A226:A227"/>
    <mergeCell ref="A258:A259"/>
    <mergeCell ref="B258:B259"/>
    <mergeCell ref="A297:A299"/>
    <mergeCell ref="B297:B299"/>
    <mergeCell ref="A293:A296"/>
    <mergeCell ref="B293:B296"/>
    <mergeCell ref="A285:A288"/>
    <mergeCell ref="B285:B288"/>
    <mergeCell ref="A281:A284"/>
    <mergeCell ref="B274:B277"/>
    <mergeCell ref="B236:B238"/>
    <mergeCell ref="B256:B257"/>
    <mergeCell ref="B300:B302"/>
    <mergeCell ref="A289:A292"/>
    <mergeCell ref="B289:B292"/>
    <mergeCell ref="B166:B168"/>
    <mergeCell ref="A172:A174"/>
    <mergeCell ref="B172:B174"/>
    <mergeCell ref="B270:B273"/>
    <mergeCell ref="A239:A241"/>
    <mergeCell ref="A228:A229"/>
    <mergeCell ref="B248:B250"/>
    <mergeCell ref="A220:A221"/>
    <mergeCell ref="A188:A190"/>
    <mergeCell ref="A218:A219"/>
    <mergeCell ref="A222:A223"/>
    <mergeCell ref="B222:B223"/>
    <mergeCell ref="B201:B202"/>
    <mergeCell ref="B260:B261"/>
    <mergeCell ref="A316:A319"/>
    <mergeCell ref="B316:B319"/>
    <mergeCell ref="A309:A310"/>
    <mergeCell ref="A274:A278"/>
    <mergeCell ref="A213:A217"/>
    <mergeCell ref="B213:B217"/>
    <mergeCell ref="A209:A212"/>
    <mergeCell ref="B209:B212"/>
    <mergeCell ref="A311:A312"/>
    <mergeCell ref="B309:B312"/>
    <mergeCell ref="B313:B315"/>
    <mergeCell ref="A305:A307"/>
    <mergeCell ref="B305:B307"/>
    <mergeCell ref="A314:A315"/>
    <mergeCell ref="B281:B284"/>
    <mergeCell ref="A279:A280"/>
    <mergeCell ref="B279:B280"/>
    <mergeCell ref="B226:B227"/>
    <mergeCell ref="B224:B225"/>
    <mergeCell ref="A224:A225"/>
    <mergeCell ref="B239:B241"/>
    <mergeCell ref="A233:A235"/>
    <mergeCell ref="B233:B235"/>
    <mergeCell ref="A300:A302"/>
    <mergeCell ref="C275:C278"/>
    <mergeCell ref="B266:B269"/>
    <mergeCell ref="A266:A269"/>
    <mergeCell ref="B177:B178"/>
    <mergeCell ref="B179:B180"/>
    <mergeCell ref="A270:A273"/>
    <mergeCell ref="B264:B265"/>
    <mergeCell ref="A230:A232"/>
    <mergeCell ref="B230:B232"/>
    <mergeCell ref="A251:A253"/>
    <mergeCell ref="B251:B253"/>
    <mergeCell ref="A179:A180"/>
    <mergeCell ref="A262:A263"/>
    <mergeCell ref="B186:B187"/>
    <mergeCell ref="B191:B192"/>
    <mergeCell ref="B195:B196"/>
    <mergeCell ref="B262:B263"/>
    <mergeCell ref="A245:A247"/>
    <mergeCell ref="B245:B247"/>
    <mergeCell ref="A130:A132"/>
    <mergeCell ref="A133:A135"/>
    <mergeCell ref="A236:A238"/>
    <mergeCell ref="A183:A185"/>
    <mergeCell ref="A157:A159"/>
    <mergeCell ref="B157:B159"/>
    <mergeCell ref="B154:B156"/>
    <mergeCell ref="B188:B190"/>
    <mergeCell ref="A197:A200"/>
    <mergeCell ref="B197:B200"/>
    <mergeCell ref="B183:B185"/>
    <mergeCell ref="A186:A187"/>
    <mergeCell ref="A203:A204"/>
    <mergeCell ref="B203:B204"/>
    <mergeCell ref="A201:A202"/>
    <mergeCell ref="B228:B229"/>
    <mergeCell ref="A205:A208"/>
    <mergeCell ref="B205:B208"/>
    <mergeCell ref="B220:B221"/>
    <mergeCell ref="B193:B194"/>
    <mergeCell ref="B160:B162"/>
    <mergeCell ref="A163:A165"/>
    <mergeCell ref="B163:B165"/>
    <mergeCell ref="A166:A168"/>
    <mergeCell ref="A124:A126"/>
    <mergeCell ref="A59:A61"/>
    <mergeCell ref="B59:B61"/>
    <mergeCell ref="A248:A250"/>
    <mergeCell ref="A242:A244"/>
    <mergeCell ref="B218:B219"/>
    <mergeCell ref="B169:B171"/>
    <mergeCell ref="B142:B144"/>
    <mergeCell ref="A151:A153"/>
    <mergeCell ref="B145:B147"/>
    <mergeCell ref="A103:A105"/>
    <mergeCell ref="B103:B105"/>
    <mergeCell ref="A109:A111"/>
    <mergeCell ref="B109:B111"/>
    <mergeCell ref="B136:B138"/>
    <mergeCell ref="A175:A176"/>
    <mergeCell ref="A177:A178"/>
    <mergeCell ref="A139:A141"/>
    <mergeCell ref="B139:B141"/>
    <mergeCell ref="A106:A108"/>
    <mergeCell ref="B106:B108"/>
    <mergeCell ref="B124:B126"/>
    <mergeCell ref="B127:B129"/>
    <mergeCell ref="B130:B132"/>
  </mergeCells>
  <pageMargins left="0" right="0" top="0" bottom="0" header="0.31496062992125984" footer="0.31496062992125984"/>
  <pageSetup paperSize="9" scale="77" fitToHeight="12" orientation="landscape" r:id="rId1"/>
  <rowBreaks count="4" manualBreakCount="4">
    <brk id="16" max="16383" man="1"/>
    <brk id="180" max="16383" man="1"/>
    <brk id="204" max="16383" man="1"/>
    <brk id="2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ресурс обеспеч</vt:lpstr>
      <vt:lpstr>Лист3</vt:lpstr>
      <vt:lpstr>'ресурс обеспеч'!_GoBack</vt:lpstr>
      <vt:lpstr>'ресурс обеспеч'!Область_печати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107-1</cp:lastModifiedBy>
  <cp:lastPrinted>2022-01-10T02:58:15Z</cp:lastPrinted>
  <dcterms:created xsi:type="dcterms:W3CDTF">2016-02-16T02:03:44Z</dcterms:created>
  <dcterms:modified xsi:type="dcterms:W3CDTF">2022-01-14T02:27:09Z</dcterms:modified>
</cp:coreProperties>
</file>